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mu parvaldibas nodala\Patricija\Siltums\siltums_2015\"/>
    </mc:Choice>
  </mc:AlternateContent>
  <bookViews>
    <workbookView xWindow="0" yWindow="1095" windowWidth="19155" windowHeight="10830" tabRatio="413"/>
  </bookViews>
  <sheets>
    <sheet name="PILSĒTAS" sheetId="1" r:id="rId1"/>
  </sheets>
  <definedNames>
    <definedName name="_xlnm.Print_Area" localSheetId="0">PILSĒTAS!$A$2:$DF$16</definedName>
    <definedName name="_xlnm.Print_Titles" localSheetId="0">PILSĒTAS!$2:$4</definedName>
  </definedNames>
  <calcPr calcId="152511"/>
</workbook>
</file>

<file path=xl/calcChain.xml><?xml version="1.0" encoding="utf-8"?>
<calcChain xmlns="http://schemas.openxmlformats.org/spreadsheetml/2006/main">
  <c r="BS14" i="1" l="1"/>
  <c r="DD6" i="1" l="1"/>
  <c r="DD5" i="1"/>
  <c r="BS13" i="1" l="1"/>
  <c r="DV14" i="1"/>
  <c r="DU14" i="1"/>
  <c r="DT14" i="1"/>
  <c r="DS14" i="1"/>
  <c r="BR15" i="1"/>
  <c r="BR14" i="1"/>
  <c r="BO15" i="1" l="1"/>
  <c r="BO14" i="1"/>
  <c r="BE15" i="1"/>
  <c r="BE14" i="1"/>
  <c r="AU15" i="1"/>
  <c r="AK15" i="1"/>
  <c r="AK14" i="1"/>
  <c r="AH15" i="1"/>
  <c r="AH14" i="1"/>
  <c r="AE15" i="1"/>
  <c r="AE14" i="1"/>
  <c r="U15" i="1"/>
  <c r="CX15" i="1" s="1"/>
  <c r="U14" i="1"/>
  <c r="M14" i="1"/>
  <c r="J14" i="1"/>
  <c r="CC15" i="1" l="1"/>
  <c r="CM15" i="1" s="1"/>
  <c r="DF6" i="1"/>
  <c r="DF7" i="1"/>
  <c r="DF8" i="1"/>
  <c r="DF9" i="1"/>
  <c r="DF10" i="1"/>
  <c r="DF13" i="1"/>
  <c r="DF5" i="1"/>
  <c r="DE6" i="1"/>
  <c r="DE7" i="1"/>
  <c r="DE8" i="1"/>
  <c r="DE9" i="1"/>
  <c r="DE10" i="1"/>
  <c r="DE13" i="1"/>
  <c r="DE5" i="1"/>
  <c r="DD7" i="1"/>
  <c r="DD8" i="1"/>
  <c r="DD10" i="1"/>
  <c r="DD13" i="1"/>
  <c r="DA6" i="1"/>
  <c r="DA7" i="1"/>
  <c r="DA8" i="1"/>
  <c r="DA10" i="1"/>
  <c r="DA13" i="1"/>
  <c r="DA5" i="1"/>
  <c r="DA15" i="1" s="1"/>
  <c r="CX6" i="1"/>
  <c r="CX7" i="1"/>
  <c r="CX8" i="1"/>
  <c r="CX10" i="1"/>
  <c r="CX13" i="1"/>
  <c r="CX5" i="1"/>
  <c r="CU6" i="1"/>
  <c r="CU7" i="1"/>
  <c r="CU8" i="1"/>
  <c r="CU10" i="1"/>
  <c r="CU13" i="1"/>
  <c r="CU5" i="1"/>
  <c r="CC6" i="1"/>
  <c r="CC7" i="1"/>
  <c r="CC8" i="1"/>
  <c r="CC9" i="1"/>
  <c r="CC10" i="1"/>
  <c r="CC13" i="1"/>
  <c r="CC5" i="1"/>
  <c r="BS5" i="1"/>
  <c r="BS7" i="1"/>
  <c r="BS8" i="1"/>
  <c r="BS9" i="1"/>
  <c r="BS10" i="1"/>
  <c r="BS6" i="1"/>
  <c r="DD15" i="1" l="1"/>
  <c r="CU15" i="1"/>
  <c r="CM13" i="1"/>
  <c r="CM6" i="1"/>
  <c r="DC6" i="1"/>
  <c r="DC7" i="1"/>
  <c r="DC8" i="1"/>
  <c r="DC9" i="1"/>
  <c r="DC10" i="1"/>
  <c r="DC12" i="1"/>
  <c r="DC13" i="1"/>
  <c r="DC5" i="1"/>
  <c r="CZ6" i="1"/>
  <c r="CZ7" i="1"/>
  <c r="CZ8" i="1"/>
  <c r="CZ9" i="1"/>
  <c r="CZ10" i="1"/>
  <c r="CZ12" i="1"/>
  <c r="CZ13" i="1"/>
  <c r="CZ5" i="1"/>
  <c r="CW6" i="1"/>
  <c r="CW7" i="1"/>
  <c r="CW8" i="1"/>
  <c r="CW9" i="1"/>
  <c r="CW10" i="1"/>
  <c r="CW12" i="1"/>
  <c r="CW13" i="1"/>
  <c r="CW5" i="1"/>
  <c r="CT6" i="1"/>
  <c r="CT7" i="1"/>
  <c r="CT8" i="1"/>
  <c r="CT9" i="1"/>
  <c r="CT10" i="1"/>
  <c r="CT12" i="1"/>
  <c r="CT13" i="1"/>
  <c r="CT5" i="1"/>
  <c r="CB5" i="1"/>
  <c r="CM5" i="1" s="1"/>
  <c r="CB6" i="1"/>
  <c r="CB7" i="1"/>
  <c r="CM7" i="1" s="1"/>
  <c r="CB8" i="1"/>
  <c r="CM8" i="1" s="1"/>
  <c r="CB9" i="1"/>
  <c r="CM9" i="1" s="1"/>
  <c r="CB12" i="1"/>
  <c r="CB13" i="1"/>
  <c r="CA10" i="1"/>
  <c r="CB10" i="1"/>
  <c r="CM10" i="1" s="1"/>
  <c r="CL10" i="1" l="1"/>
  <c r="DO14" i="1"/>
  <c r="DP14" i="1"/>
  <c r="DQ14" i="1"/>
  <c r="DR14" i="1"/>
  <c r="BQ15" i="1"/>
  <c r="BQ14" i="1"/>
  <c r="BN15" i="1"/>
  <c r="BN14" i="1"/>
  <c r="BD15" i="1"/>
  <c r="BD14" i="1"/>
  <c r="AT15" i="1"/>
  <c r="AJ15" i="1"/>
  <c r="AJ14" i="1"/>
  <c r="AG15" i="1"/>
  <c r="AG14" i="1"/>
  <c r="AD15" i="1"/>
  <c r="AD14" i="1"/>
  <c r="T15" i="1"/>
  <c r="T14" i="1"/>
  <c r="L14" i="1"/>
  <c r="CB15" i="1" l="1"/>
  <c r="I14" i="1"/>
  <c r="DH14" i="1" l="1"/>
  <c r="DI14" i="1"/>
  <c r="DJ14" i="1"/>
  <c r="DK14" i="1"/>
  <c r="DL14" i="1"/>
  <c r="DM14" i="1"/>
  <c r="DN14" i="1"/>
  <c r="DG14" i="1"/>
  <c r="DF15" i="1" l="1"/>
  <c r="CY6" i="1" l="1"/>
  <c r="CY7" i="1"/>
  <c r="CY8" i="1"/>
  <c r="CY9" i="1"/>
  <c r="CY10" i="1"/>
  <c r="CY11" i="1"/>
  <c r="CY12" i="1"/>
  <c r="CY13" i="1"/>
  <c r="CV6" i="1"/>
  <c r="CV7" i="1"/>
  <c r="CV8" i="1"/>
  <c r="CV9" i="1"/>
  <c r="CV10" i="1"/>
  <c r="CV11" i="1"/>
  <c r="CV12" i="1"/>
  <c r="CV13" i="1"/>
  <c r="DB6" i="1" l="1"/>
  <c r="DB7" i="1"/>
  <c r="DB8" i="1"/>
  <c r="DB9" i="1"/>
  <c r="DB10" i="1"/>
  <c r="DB11" i="1"/>
  <c r="DB12" i="1"/>
  <c r="DB13" i="1"/>
  <c r="DB5" i="1"/>
  <c r="DC15" i="1" s="1"/>
  <c r="CY5" i="1"/>
  <c r="CV5" i="1"/>
  <c r="CS6" i="1"/>
  <c r="CS7" i="1"/>
  <c r="CS8" i="1"/>
  <c r="CS9" i="1"/>
  <c r="CS10" i="1"/>
  <c r="CS11" i="1"/>
  <c r="CS12" i="1"/>
  <c r="CS13" i="1"/>
  <c r="CS5" i="1"/>
  <c r="CT15" i="1" s="1"/>
  <c r="CA6" i="1"/>
  <c r="CA7" i="1"/>
  <c r="CL7" i="1" s="1"/>
  <c r="CA8" i="1"/>
  <c r="CL8" i="1" s="1"/>
  <c r="CA9" i="1"/>
  <c r="CL9" i="1" s="1"/>
  <c r="CA11" i="1"/>
  <c r="CA12" i="1"/>
  <c r="CL12" i="1" s="1"/>
  <c r="CA13" i="1"/>
  <c r="CL13" i="1" s="1"/>
  <c r="CA5" i="1"/>
  <c r="CL5" i="1" s="1"/>
  <c r="BM15" i="1"/>
  <c r="BP15" i="1"/>
  <c r="BM14" i="1"/>
  <c r="BP14" i="1"/>
  <c r="BC15" i="1"/>
  <c r="BC14" i="1"/>
  <c r="AS15" i="1"/>
  <c r="AC15" i="1"/>
  <c r="AF15" i="1"/>
  <c r="AI15" i="1"/>
  <c r="AC14" i="1"/>
  <c r="AF14" i="1"/>
  <c r="AI14" i="1"/>
  <c r="S15" i="1"/>
  <c r="S14" i="1"/>
  <c r="H14" i="1"/>
  <c r="K14" i="1"/>
  <c r="AL15" i="1"/>
  <c r="CV15" i="1" l="1"/>
  <c r="CW15" i="1"/>
  <c r="CY15" i="1"/>
  <c r="CZ15" i="1"/>
  <c r="CL6" i="1"/>
  <c r="CA15" i="1"/>
  <c r="CL15" i="1" s="1"/>
  <c r="DB15" i="1"/>
  <c r="CR7" i="1"/>
  <c r="CR8" i="1"/>
  <c r="CR9" i="1"/>
  <c r="CR10" i="1"/>
  <c r="CR11" i="1"/>
  <c r="CR12" i="1"/>
  <c r="CR13" i="1"/>
  <c r="CR5" i="1"/>
  <c r="CS15" i="1" s="1"/>
  <c r="CQ7" i="1"/>
  <c r="CQ8" i="1"/>
  <c r="CQ10" i="1"/>
  <c r="CQ11" i="1"/>
  <c r="CQ13" i="1"/>
  <c r="CQ5" i="1"/>
  <c r="BY6" i="1"/>
  <c r="BY7" i="1"/>
  <c r="BY8" i="1"/>
  <c r="BY9" i="1"/>
  <c r="BY10" i="1"/>
  <c r="BY11" i="1"/>
  <c r="BY12" i="1"/>
  <c r="BY13" i="1"/>
  <c r="BX6" i="1"/>
  <c r="BX7" i="1"/>
  <c r="BX8" i="1"/>
  <c r="BX9" i="1"/>
  <c r="BX10" i="1"/>
  <c r="BX11" i="1"/>
  <c r="BX12" i="1"/>
  <c r="BX13" i="1"/>
  <c r="BX5" i="1"/>
  <c r="BY5" i="1"/>
  <c r="BZ6" i="1"/>
  <c r="CK6" i="1" s="1"/>
  <c r="BZ7" i="1"/>
  <c r="CK7" i="1" s="1"/>
  <c r="BZ8" i="1"/>
  <c r="CK8" i="1" s="1"/>
  <c r="BZ9" i="1"/>
  <c r="BZ10" i="1"/>
  <c r="CK10" i="1" s="1"/>
  <c r="BZ11" i="1"/>
  <c r="CK11" i="1" s="1"/>
  <c r="BZ12" i="1"/>
  <c r="CK12" i="1" s="1"/>
  <c r="BZ13" i="1"/>
  <c r="BZ5" i="1"/>
  <c r="CK5" i="1" s="1"/>
  <c r="BL15" i="1"/>
  <c r="BL14" i="1"/>
  <c r="BB15" i="1"/>
  <c r="BB14" i="1"/>
  <c r="AR15" i="1"/>
  <c r="AB15" i="1"/>
  <c r="AB14" i="1"/>
  <c r="R15" i="1"/>
  <c r="R14" i="1"/>
  <c r="G14" i="1"/>
  <c r="CJ13" i="1" l="1"/>
  <c r="CK13" i="1"/>
  <c r="CJ9" i="1"/>
  <c r="CK9" i="1"/>
  <c r="BZ15" i="1"/>
  <c r="CK15" i="1" s="1"/>
  <c r="CJ12" i="1"/>
  <c r="CJ8" i="1"/>
  <c r="CR15" i="1"/>
  <c r="CJ11" i="1"/>
  <c r="CJ7" i="1"/>
  <c r="CJ5" i="1"/>
  <c r="CJ10" i="1"/>
  <c r="CJ6" i="1"/>
  <c r="BJ14" i="1"/>
  <c r="BI14" i="1"/>
  <c r="BH14" i="1"/>
  <c r="BG14" i="1"/>
  <c r="BF14" i="1"/>
  <c r="BA14" i="1"/>
  <c r="AZ14" i="1"/>
  <c r="AY14" i="1"/>
  <c r="AP15" i="1"/>
  <c r="BW13" i="1"/>
  <c r="CG13" i="1" s="1"/>
  <c r="CO13" i="1"/>
  <c r="CP13" i="1"/>
  <c r="CE13" i="1"/>
  <c r="CF13" i="1"/>
  <c r="CI13" i="1"/>
  <c r="CI11" i="1"/>
  <c r="BK15" i="1"/>
  <c r="BJ15" i="1"/>
  <c r="BI15" i="1"/>
  <c r="BH15" i="1"/>
  <c r="BG15" i="1"/>
  <c r="BF15" i="1"/>
  <c r="BA15" i="1"/>
  <c r="AZ15" i="1"/>
  <c r="AY15" i="1"/>
  <c r="AX15" i="1"/>
  <c r="AW15" i="1"/>
  <c r="AV15" i="1"/>
  <c r="AM15" i="1"/>
  <c r="AN15" i="1"/>
  <c r="AO15" i="1"/>
  <c r="AQ15" i="1"/>
  <c r="AA15" i="1"/>
  <c r="Z15" i="1"/>
  <c r="Y15" i="1"/>
  <c r="X15" i="1"/>
  <c r="W15" i="1"/>
  <c r="V15" i="1"/>
  <c r="Q15" i="1"/>
  <c r="P15" i="1"/>
  <c r="O15" i="1"/>
  <c r="N15" i="1"/>
  <c r="DE15" i="1"/>
  <c r="AX14" i="1"/>
  <c r="AW14" i="1"/>
  <c r="AV14" i="1"/>
  <c r="AA14" i="1"/>
  <c r="Z14" i="1"/>
  <c r="Y14" i="1"/>
  <c r="X14" i="1"/>
  <c r="W14" i="1"/>
  <c r="V14" i="1"/>
  <c r="Q14" i="1"/>
  <c r="P14" i="1"/>
  <c r="O14" i="1"/>
  <c r="N14" i="1"/>
  <c r="F14" i="1"/>
  <c r="E14" i="1"/>
  <c r="D14" i="1"/>
  <c r="C14" i="1"/>
  <c r="BK14" i="1"/>
  <c r="CN12" i="1"/>
  <c r="CI12" i="1"/>
  <c r="BW12" i="1"/>
  <c r="CH12" i="1" s="1"/>
  <c r="BV12" i="1"/>
  <c r="BU12" i="1"/>
  <c r="BT12" i="1"/>
  <c r="CP11" i="1"/>
  <c r="CO11" i="1"/>
  <c r="CN11" i="1"/>
  <c r="BW11" i="1"/>
  <c r="CH11" i="1" s="1"/>
  <c r="BV11" i="1"/>
  <c r="BU11" i="1"/>
  <c r="BT11" i="1"/>
  <c r="BW8" i="1"/>
  <c r="CI8" i="1"/>
  <c r="CN8" i="1"/>
  <c r="CO8" i="1"/>
  <c r="CP8" i="1"/>
  <c r="BT9" i="1"/>
  <c r="BU9" i="1"/>
  <c r="BV9" i="1"/>
  <c r="BW9" i="1"/>
  <c r="CH9" i="1" s="1"/>
  <c r="BT10" i="1"/>
  <c r="BU10" i="1"/>
  <c r="BV10" i="1"/>
  <c r="BW10" i="1"/>
  <c r="CH10" i="1" s="1"/>
  <c r="CI10" i="1"/>
  <c r="BT6" i="1"/>
  <c r="BU6" i="1"/>
  <c r="CN7" i="1"/>
  <c r="CO7" i="1"/>
  <c r="CP7" i="1"/>
  <c r="CO5" i="1"/>
  <c r="CP5" i="1"/>
  <c r="CQ15" i="1" s="1"/>
  <c r="CN5" i="1"/>
  <c r="BT5" i="1"/>
  <c r="BU5" i="1"/>
  <c r="BV5" i="1"/>
  <c r="BW5" i="1"/>
  <c r="CH5" i="1" s="1"/>
  <c r="CI5" i="1"/>
  <c r="BV6" i="1"/>
  <c r="CF6" i="1" s="1"/>
  <c r="BW6" i="1"/>
  <c r="CH6" i="1" s="1"/>
  <c r="CI6" i="1"/>
  <c r="BT7" i="1"/>
  <c r="BU7" i="1"/>
  <c r="BV7" i="1"/>
  <c r="BW7" i="1"/>
  <c r="CI7" i="1"/>
  <c r="BV15" i="1" l="1"/>
  <c r="BY15" i="1"/>
  <c r="CJ15" i="1" s="1"/>
  <c r="CF12" i="1"/>
  <c r="BW15" i="1"/>
  <c r="BT15" i="1"/>
  <c r="BX15" i="1"/>
  <c r="CF7" i="1"/>
  <c r="CF5" i="1"/>
  <c r="BU15" i="1"/>
  <c r="CE15" i="1" s="1"/>
  <c r="CE7" i="1"/>
  <c r="CE5" i="1"/>
  <c r="CE6" i="1"/>
  <c r="CF10" i="1"/>
  <c r="CF9" i="1"/>
  <c r="CE11" i="1"/>
  <c r="CE9" i="1"/>
  <c r="CF11" i="1"/>
  <c r="CG12" i="1"/>
  <c r="CG6" i="1"/>
  <c r="CG9" i="1"/>
  <c r="CG11" i="1"/>
  <c r="CE12" i="1"/>
  <c r="CE10" i="1"/>
  <c r="CG7" i="1"/>
  <c r="CN15" i="1"/>
  <c r="CH7" i="1"/>
  <c r="CG10" i="1"/>
  <c r="CP15" i="1"/>
  <c r="CG5" i="1"/>
  <c r="CO15" i="1"/>
  <c r="CH13" i="1"/>
  <c r="CI9" i="1"/>
  <c r="CG15" i="1" l="1"/>
  <c r="CH15" i="1"/>
  <c r="CF15" i="1"/>
  <c r="CI15" i="1"/>
</calcChain>
</file>

<file path=xl/sharedStrings.xml><?xml version="1.0" encoding="utf-8"?>
<sst xmlns="http://schemas.openxmlformats.org/spreadsheetml/2006/main" count="300" uniqueCount="74">
  <si>
    <t>Pašvaldības nosaukums</t>
  </si>
  <si>
    <t>N.p.k.</t>
  </si>
  <si>
    <t>2008. g.</t>
  </si>
  <si>
    <t xml:space="preserve">2009. g. </t>
  </si>
  <si>
    <t>2010. g.</t>
  </si>
  <si>
    <t>2006. g.</t>
  </si>
  <si>
    <t xml:space="preserve">2007. g. </t>
  </si>
  <si>
    <t>1.1. Dzīvojamo ēku skaits, kurās norēķini ar pakalpojuma sniedzēju tiek veikti ar pārvaldnieka starpniecību</t>
  </si>
  <si>
    <t>1.3. Parādnieku skaits</t>
  </si>
  <si>
    <t>1.4. Tiesā celto prasību skaits par parādu piedziņu no iedzīvotājiem</t>
  </si>
  <si>
    <t>01.10.2005-01.10.2006</t>
  </si>
  <si>
    <t>01.10.2006-01.10.2007</t>
  </si>
  <si>
    <t>01.10.2007-01.10.2008</t>
  </si>
  <si>
    <t>01.10.2008-01.10.2009</t>
  </si>
  <si>
    <t>01.10.2009-01.09.2010</t>
  </si>
  <si>
    <t>-</t>
  </si>
  <si>
    <t>2011. g.</t>
  </si>
  <si>
    <t>Kopā pašvaldībās:</t>
  </si>
  <si>
    <t xml:space="preserve">Vidēji pašvaldībā: </t>
  </si>
  <si>
    <t>2012.g.</t>
  </si>
  <si>
    <t>01.10.2010- 01.09.2011</t>
  </si>
  <si>
    <t>01.10.2011- 01.09.2012</t>
  </si>
  <si>
    <t>2013.g.</t>
  </si>
  <si>
    <t>1.2. Dzīvojamo māju skaits, kurās norēķinus ar pakalpojuma sniedzēju veic uz individuālā līguma pamata</t>
  </si>
  <si>
    <t>1.5. Ārpustiesas parādu piedziņu skaits</t>
  </si>
  <si>
    <t>1.6. Parādnieku skaits, kuriem sastādīts parāda apmaksas grafiks</t>
  </si>
  <si>
    <t>Centrālo siltumapgādes sistēmu energoefektivitātes uzlabošanas pasākumi laika posmā no 01.10.2010. līdz 01.09.2011.</t>
  </si>
  <si>
    <t>Centrālo siltumapgādes sistēmu energoefektivitātes uzlabošanas pasākumi laika posmā no 01.10.2011. līdz 01.09.2012.</t>
  </si>
  <si>
    <t>Centrālo siltumapgādes sistēmu energoefektivitātes uzlabošanas pasākumi laika posmā no 01.10.2012. līdz 01.09.2013.</t>
  </si>
  <si>
    <t>ražošanas ciklā</t>
  </si>
  <si>
    <t>trasēs</t>
  </si>
  <si>
    <t>01.10.2009-01.10.2010</t>
  </si>
  <si>
    <t>01.10.2012- 01.09.2013</t>
  </si>
  <si>
    <t>uz 01.09.2013.</t>
  </si>
  <si>
    <t>2009.g.</t>
  </si>
  <si>
    <t>ir veikti</t>
  </si>
  <si>
    <t>nav veikti</t>
  </si>
  <si>
    <t>x</t>
  </si>
  <si>
    <t>Rīga</t>
  </si>
  <si>
    <t xml:space="preserve">Rēzekne </t>
  </si>
  <si>
    <t>Jūrmala</t>
  </si>
  <si>
    <t>Valmiera</t>
  </si>
  <si>
    <t>Jēkabpils</t>
  </si>
  <si>
    <t>Liepāja</t>
  </si>
  <si>
    <t xml:space="preserve">Ventspils </t>
  </si>
  <si>
    <t xml:space="preserve">Jelgava </t>
  </si>
  <si>
    <t>Daugavpils</t>
  </si>
  <si>
    <t>SIA "Rīgas namu pārvaldnieks" sniegtā informācija</t>
  </si>
  <si>
    <t>2. Datu apkopojums par situāciju saistībā ar siltumapgādes pakalpojumiem republikas nozīmes pilsētās</t>
  </si>
  <si>
    <t>2. Vidējais siltumenerģijas tarifs pašvaldības teritorijā (EUR, MWh)</t>
  </si>
  <si>
    <t>3. Iedzīvotājiem izsniegto rēķinu par siltumenerģiju kopējā summa (EUR)</t>
  </si>
  <si>
    <t>4. Iedzīvotāju parāda apmērs par siltumenerģiju (summa, EUR)</t>
  </si>
  <si>
    <t>5. Kopējais iedzīvotāju parāda apmērs par siltumenerģiju  (summa, EUR)</t>
  </si>
  <si>
    <t>Iedzīvotāju parādu īpatsvars pret izsniegtajos rēķinos norādīto maksas apmēru (%)</t>
  </si>
  <si>
    <t>Parādu % izmaiņas pret iepriekšējo gadu (procentpunkti)</t>
  </si>
  <si>
    <t>Tiesā celto prasību skaits attiecībā pret parādnieku skaitu (%)</t>
  </si>
  <si>
    <t xml:space="preserve">Ārpustiesas parādu piedziņu skaits attiecībā pret parādnieku skaitu (%) </t>
  </si>
  <si>
    <t>Parādniekiem sastādīto apmaksas grafiku skaits attiecībā pret parādnieku skaitu (%)</t>
  </si>
  <si>
    <t xml:space="preserve">Kopējais parādu atgūšanas darbību skaits attiecībā pret parādnieku skaitu (%) </t>
  </si>
  <si>
    <t>Centrālo siltumapgādes sistēmu energoefektivitātes uzlabošanas pasākumi laika posmā no 01.10.2013. līdz 01.09.2014.</t>
  </si>
  <si>
    <t>2014.g.</t>
  </si>
  <si>
    <t>01.10.2013- 01.09.2014</t>
  </si>
  <si>
    <t>uz 01.09.2014.</t>
  </si>
  <si>
    <t>Kopējā iedzīvotāju parāda apmēra izmaiņas (%)</t>
  </si>
  <si>
    <t>n/d</t>
  </si>
  <si>
    <t>2015.g</t>
  </si>
  <si>
    <t>2015.g.</t>
  </si>
  <si>
    <t>01.10.2014-01.09.2015.</t>
  </si>
  <si>
    <t>01.10.2014-01.09.2015</t>
  </si>
  <si>
    <t>uz 01.09.2015.</t>
  </si>
  <si>
    <t>Tarifu izmaiņas 2015. gadā attiecībā pret 2014. gada tarifiem (%)</t>
  </si>
  <si>
    <t>Parādnieku skaita izmaiņas 2015. gadā attiecībā pret 2014. gada parādnieku skaitu (%)</t>
  </si>
  <si>
    <t>Centrālo siltumapgādes sistēmu energoefektivitātes uzlabošanas pasākumi laika posmā no 01.10.2014. līdz 01.09.2015.</t>
  </si>
  <si>
    <t>Nav iekļauti dati par 08.2015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</si>
</sst>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b/>
      <sz val="10"/>
      <color theme="1"/>
      <name val="Times New Roman"/>
      <family val="1"/>
      <charset val="186"/>
    </font>
    <font>
      <i/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64" fontId="5" fillId="0" borderId="6" xfId="2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4" fontId="5" fillId="0" borderId="4" xfId="2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164" fontId="6" fillId="0" borderId="10" xfId="2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4" fontId="5" fillId="0" borderId="15" xfId="2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64" fontId="6" fillId="0" borderId="11" xfId="2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164" fontId="6" fillId="0" borderId="21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4" fontId="5" fillId="0" borderId="24" xfId="2" applyNumberFormat="1" applyFont="1" applyFill="1" applyBorder="1" applyAlignment="1">
      <alignment horizontal="center" vertical="center"/>
    </xf>
    <xf numFmtId="164" fontId="5" fillId="0" borderId="25" xfId="2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/>
    </xf>
    <xf numFmtId="164" fontId="5" fillId="0" borderId="20" xfId="2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164" fontId="5" fillId="0" borderId="14" xfId="2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5" fillId="0" borderId="25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0" fontId="5" fillId="0" borderId="29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2" fontId="5" fillId="0" borderId="34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4" fontId="5" fillId="0" borderId="33" xfId="2" applyNumberFormat="1" applyFont="1" applyFill="1" applyBorder="1" applyAlignment="1">
      <alignment horizontal="center" vertical="center"/>
    </xf>
    <xf numFmtId="164" fontId="5" fillId="0" borderId="34" xfId="2" applyNumberFormat="1" applyFont="1" applyFill="1" applyBorder="1" applyAlignment="1">
      <alignment horizontal="center" vertical="center"/>
    </xf>
    <xf numFmtId="164" fontId="5" fillId="0" borderId="35" xfId="2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0" fontId="5" fillId="0" borderId="44" xfId="0" applyNumberFormat="1" applyFont="1" applyFill="1" applyBorder="1" applyAlignment="1">
      <alignment horizontal="center" vertical="center"/>
    </xf>
    <xf numFmtId="164" fontId="5" fillId="0" borderId="10" xfId="2" applyNumberFormat="1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4" fontId="5" fillId="0" borderId="26" xfId="2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26" xfId="0" applyNumberFormat="1" applyFont="1" applyFill="1" applyBorder="1" applyAlignment="1">
      <alignment horizontal="center" vertical="center"/>
    </xf>
    <xf numFmtId="164" fontId="5" fillId="0" borderId="38" xfId="2" applyNumberFormat="1" applyFont="1" applyFill="1" applyBorder="1" applyAlignment="1">
      <alignment horizontal="center" vertical="center"/>
    </xf>
    <xf numFmtId="164" fontId="5" fillId="0" borderId="41" xfId="2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left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164" fontId="5" fillId="5" borderId="8" xfId="2" applyNumberFormat="1" applyFont="1" applyFill="1" applyBorder="1" applyAlignment="1">
      <alignment horizontal="center" vertical="center"/>
    </xf>
    <xf numFmtId="164" fontId="5" fillId="5" borderId="41" xfId="2" applyNumberFormat="1" applyFont="1" applyFill="1" applyBorder="1" applyAlignment="1">
      <alignment horizontal="center" vertical="center"/>
    </xf>
    <xf numFmtId="164" fontId="5" fillId="5" borderId="4" xfId="2" applyNumberFormat="1" applyFont="1" applyFill="1" applyBorder="1" applyAlignment="1">
      <alignment horizontal="center" vertical="center"/>
    </xf>
    <xf numFmtId="164" fontId="5" fillId="5" borderId="15" xfId="2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0" fontId="0" fillId="5" borderId="10" xfId="0" applyNumberFormat="1" applyFill="1" applyBorder="1" applyAlignment="1">
      <alignment horizontal="center" vertical="center"/>
    </xf>
    <xf numFmtId="10" fontId="5" fillId="0" borderId="10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6" fillId="0" borderId="17" xfId="2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4" fontId="5" fillId="0" borderId="40" xfId="2" applyNumberFormat="1" applyFont="1" applyFill="1" applyBorder="1" applyAlignment="1">
      <alignment horizontal="center" vertical="center"/>
    </xf>
    <xf numFmtId="1" fontId="0" fillId="0" borderId="21" xfId="0" applyNumberForma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33"/>
  <sheetViews>
    <sheetView tabSelected="1" zoomScaleNormal="100" zoomScaleSheetLayoutView="25" zoomScalePageLayoutView="2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V13" sqref="CV13"/>
    </sheetView>
  </sheetViews>
  <sheetFormatPr defaultRowHeight="15" x14ac:dyDescent="0.25"/>
  <cols>
    <col min="1" max="1" width="6.28515625" style="1" customWidth="1"/>
    <col min="2" max="2" width="31.7109375" style="4" customWidth="1"/>
    <col min="3" max="9" width="9.140625" style="1" customWidth="1"/>
    <col min="10" max="10" width="9.140625" style="1"/>
    <col min="11" max="13" width="13.7109375" style="1" customWidth="1"/>
    <col min="14" max="16" width="9.140625" style="1" customWidth="1"/>
    <col min="17" max="17" width="9.7109375" style="1" customWidth="1"/>
    <col min="18" max="20" width="9.140625" style="1" customWidth="1"/>
    <col min="21" max="21" width="9.140625" style="1"/>
    <col min="22" max="26" width="9.140625" style="1" customWidth="1"/>
    <col min="27" max="27" width="12.28515625" style="1" customWidth="1"/>
    <col min="28" max="30" width="9.140625" style="1" customWidth="1"/>
    <col min="31" max="31" width="9.140625" style="1"/>
    <col min="32" max="37" width="11.85546875" style="1" customWidth="1"/>
    <col min="38" max="41" width="12.28515625" style="1" customWidth="1"/>
    <col min="42" max="42" width="12.42578125" style="1" customWidth="1"/>
    <col min="43" max="47" width="12.28515625" style="1" customWidth="1"/>
    <col min="48" max="48" width="12.140625" style="1" customWidth="1"/>
    <col min="49" max="49" width="11.5703125" style="1" customWidth="1"/>
    <col min="50" max="50" width="12.7109375" style="1" customWidth="1"/>
    <col min="51" max="51" width="12.28515625" style="1" customWidth="1"/>
    <col min="52" max="52" width="11.85546875" style="1" customWidth="1"/>
    <col min="53" max="53" width="13" style="1" customWidth="1"/>
    <col min="54" max="54" width="12.7109375" style="1" customWidth="1"/>
    <col min="55" max="55" width="12.5703125" style="1" customWidth="1"/>
    <col min="56" max="57" width="11.7109375" style="1" customWidth="1"/>
    <col min="58" max="60" width="10.85546875" style="1" customWidth="1"/>
    <col min="61" max="61" width="12.42578125" style="1" customWidth="1"/>
    <col min="62" max="62" width="12" style="1" customWidth="1"/>
    <col min="63" max="63" width="12.7109375" style="1" customWidth="1"/>
    <col min="64" max="64" width="12.5703125" style="1" customWidth="1"/>
    <col min="65" max="65" width="11.85546875" style="1" customWidth="1"/>
    <col min="66" max="67" width="12.85546875" style="1" customWidth="1"/>
    <col min="68" max="68" width="11.7109375" style="1" customWidth="1"/>
    <col min="69" max="71" width="11" style="1" customWidth="1"/>
    <col min="72" max="72" width="12.28515625" style="1" customWidth="1"/>
    <col min="73" max="75" width="11.28515625" style="1" customWidth="1"/>
    <col min="76" max="76" width="11.140625" style="1" customWidth="1"/>
    <col min="77" max="81" width="11" style="1" customWidth="1"/>
    <col min="82" max="82" width="11.140625" style="1" bestFit="1" customWidth="1"/>
    <col min="83" max="83" width="11.140625" style="1" customWidth="1"/>
    <col min="84" max="84" width="10.85546875" style="1" customWidth="1"/>
    <col min="85" max="85" width="11.28515625" style="1" customWidth="1"/>
    <col min="86" max="86" width="10.85546875" style="1" customWidth="1"/>
    <col min="87" max="91" width="10.7109375" style="1" customWidth="1"/>
    <col min="92" max="94" width="9.140625" style="1" customWidth="1"/>
    <col min="95" max="95" width="8.7109375" style="1" customWidth="1"/>
    <col min="96" max="96" width="9.42578125" style="1" customWidth="1"/>
    <col min="97" max="97" width="9.140625" style="1" customWidth="1"/>
    <col min="98" max="99" width="9" style="1" customWidth="1"/>
    <col min="100" max="100" width="11" style="1" customWidth="1"/>
    <col min="101" max="103" width="10.5703125" style="1" customWidth="1"/>
    <col min="104" max="105" width="10.28515625" style="1" customWidth="1"/>
    <col min="106" max="106" width="11.42578125" style="1" customWidth="1"/>
    <col min="107" max="107" width="10.85546875" style="1" customWidth="1"/>
    <col min="108" max="108" width="18" style="1" customWidth="1"/>
    <col min="109" max="109" width="16.7109375" style="1" customWidth="1"/>
    <col min="110" max="110" width="17.140625" style="1" customWidth="1"/>
    <col min="111" max="112" width="11" style="1" customWidth="1"/>
    <col min="113" max="113" width="9.140625" style="1" customWidth="1"/>
    <col min="114" max="114" width="10.28515625" style="1" customWidth="1"/>
    <col min="115" max="122" width="9.140625" style="1" customWidth="1"/>
    <col min="123" max="16384" width="9.140625" style="1"/>
  </cols>
  <sheetData>
    <row r="1" spans="1:126" ht="19.5" thickBot="1" x14ac:dyDescent="0.3">
      <c r="A1" s="218" t="s">
        <v>48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92"/>
      <c r="AH1" s="114"/>
    </row>
    <row r="2" spans="1:126" ht="97.5" customHeight="1" thickBot="1" x14ac:dyDescent="0.3">
      <c r="A2" s="219"/>
      <c r="B2" s="220"/>
      <c r="C2" s="206" t="s">
        <v>7</v>
      </c>
      <c r="D2" s="213"/>
      <c r="E2" s="213"/>
      <c r="F2" s="213"/>
      <c r="G2" s="213"/>
      <c r="H2" s="213"/>
      <c r="I2" s="213"/>
      <c r="J2" s="207"/>
      <c r="K2" s="206" t="s">
        <v>23</v>
      </c>
      <c r="L2" s="213"/>
      <c r="M2" s="207"/>
      <c r="N2" s="206" t="s">
        <v>8</v>
      </c>
      <c r="O2" s="213"/>
      <c r="P2" s="213"/>
      <c r="Q2" s="213"/>
      <c r="R2" s="213"/>
      <c r="S2" s="213"/>
      <c r="T2" s="213"/>
      <c r="U2" s="207"/>
      <c r="V2" s="206" t="s">
        <v>9</v>
      </c>
      <c r="W2" s="213"/>
      <c r="X2" s="213"/>
      <c r="Y2" s="213"/>
      <c r="Z2" s="213"/>
      <c r="AA2" s="213"/>
      <c r="AB2" s="213"/>
      <c r="AC2" s="213"/>
      <c r="AD2" s="213"/>
      <c r="AE2" s="207"/>
      <c r="AF2" s="206" t="s">
        <v>24</v>
      </c>
      <c r="AG2" s="213"/>
      <c r="AH2" s="207"/>
      <c r="AI2" s="206" t="s">
        <v>25</v>
      </c>
      <c r="AJ2" s="213"/>
      <c r="AK2" s="207"/>
      <c r="AL2" s="206" t="s">
        <v>49</v>
      </c>
      <c r="AM2" s="213"/>
      <c r="AN2" s="213"/>
      <c r="AO2" s="213"/>
      <c r="AP2" s="213"/>
      <c r="AQ2" s="213"/>
      <c r="AR2" s="213"/>
      <c r="AS2" s="213"/>
      <c r="AT2" s="213"/>
      <c r="AU2" s="207"/>
      <c r="AV2" s="206" t="s">
        <v>50</v>
      </c>
      <c r="AW2" s="213"/>
      <c r="AX2" s="213"/>
      <c r="AY2" s="213"/>
      <c r="AZ2" s="213"/>
      <c r="BA2" s="213"/>
      <c r="BB2" s="213"/>
      <c r="BC2" s="213"/>
      <c r="BD2" s="213"/>
      <c r="BE2" s="207"/>
      <c r="BF2" s="206" t="s">
        <v>51</v>
      </c>
      <c r="BG2" s="213"/>
      <c r="BH2" s="213"/>
      <c r="BI2" s="213"/>
      <c r="BJ2" s="213"/>
      <c r="BK2" s="213"/>
      <c r="BL2" s="213"/>
      <c r="BM2" s="213"/>
      <c r="BN2" s="213"/>
      <c r="BO2" s="207"/>
      <c r="BP2" s="206" t="s">
        <v>52</v>
      </c>
      <c r="BQ2" s="213"/>
      <c r="BR2" s="207"/>
      <c r="BS2" s="210" t="s">
        <v>63</v>
      </c>
      <c r="BT2" s="206" t="s">
        <v>53</v>
      </c>
      <c r="BU2" s="213"/>
      <c r="BV2" s="213"/>
      <c r="BW2" s="213"/>
      <c r="BX2" s="213"/>
      <c r="BY2" s="213"/>
      <c r="BZ2" s="213"/>
      <c r="CA2" s="213"/>
      <c r="CB2" s="213"/>
      <c r="CC2" s="207"/>
      <c r="CD2" s="206" t="s">
        <v>54</v>
      </c>
      <c r="CE2" s="213"/>
      <c r="CF2" s="213"/>
      <c r="CG2" s="213"/>
      <c r="CH2" s="213"/>
      <c r="CI2" s="213"/>
      <c r="CJ2" s="213"/>
      <c r="CK2" s="213"/>
      <c r="CL2" s="213"/>
      <c r="CM2" s="207"/>
      <c r="CN2" s="206" t="s">
        <v>55</v>
      </c>
      <c r="CO2" s="213"/>
      <c r="CP2" s="213"/>
      <c r="CQ2" s="213"/>
      <c r="CR2" s="213"/>
      <c r="CS2" s="213"/>
      <c r="CT2" s="213"/>
      <c r="CU2" s="207"/>
      <c r="CV2" s="206" t="s">
        <v>56</v>
      </c>
      <c r="CW2" s="213"/>
      <c r="CX2" s="207"/>
      <c r="CY2" s="206" t="s">
        <v>57</v>
      </c>
      <c r="CZ2" s="213"/>
      <c r="DA2" s="207"/>
      <c r="DB2" s="206" t="s">
        <v>58</v>
      </c>
      <c r="DC2" s="213"/>
      <c r="DD2" s="207"/>
      <c r="DE2" s="210" t="s">
        <v>70</v>
      </c>
      <c r="DF2" s="210" t="s">
        <v>71</v>
      </c>
      <c r="DG2" s="206" t="s">
        <v>26</v>
      </c>
      <c r="DH2" s="207"/>
      <c r="DI2" s="199" t="s">
        <v>27</v>
      </c>
      <c r="DJ2" s="200"/>
      <c r="DK2" s="199" t="s">
        <v>28</v>
      </c>
      <c r="DL2" s="203"/>
      <c r="DM2" s="203"/>
      <c r="DN2" s="200"/>
      <c r="DO2" s="199" t="s">
        <v>59</v>
      </c>
      <c r="DP2" s="203"/>
      <c r="DQ2" s="203"/>
      <c r="DR2" s="200"/>
      <c r="DS2" s="199" t="s">
        <v>72</v>
      </c>
      <c r="DT2" s="203"/>
      <c r="DU2" s="203"/>
      <c r="DV2" s="200"/>
    </row>
    <row r="3" spans="1:126" s="2" customFormat="1" ht="34.5" customHeight="1" thickBot="1" x14ac:dyDescent="0.3">
      <c r="A3" s="221"/>
      <c r="B3" s="222"/>
      <c r="C3" s="214"/>
      <c r="D3" s="216"/>
      <c r="E3" s="216"/>
      <c r="F3" s="216"/>
      <c r="G3" s="216"/>
      <c r="H3" s="216"/>
      <c r="I3" s="215"/>
      <c r="J3" s="209"/>
      <c r="K3" s="214"/>
      <c r="L3" s="215"/>
      <c r="M3" s="209"/>
      <c r="N3" s="214"/>
      <c r="O3" s="216"/>
      <c r="P3" s="216"/>
      <c r="Q3" s="216"/>
      <c r="R3" s="216"/>
      <c r="S3" s="216"/>
      <c r="T3" s="215"/>
      <c r="U3" s="209"/>
      <c r="V3" s="214"/>
      <c r="W3" s="216"/>
      <c r="X3" s="216"/>
      <c r="Y3" s="216"/>
      <c r="Z3" s="216"/>
      <c r="AA3" s="216"/>
      <c r="AB3" s="216"/>
      <c r="AC3" s="216"/>
      <c r="AD3" s="215"/>
      <c r="AE3" s="209"/>
      <c r="AF3" s="214"/>
      <c r="AG3" s="215"/>
      <c r="AH3" s="209"/>
      <c r="AI3" s="214"/>
      <c r="AJ3" s="215"/>
      <c r="AK3" s="209"/>
      <c r="AL3" s="214"/>
      <c r="AM3" s="216"/>
      <c r="AN3" s="216"/>
      <c r="AO3" s="216"/>
      <c r="AP3" s="216"/>
      <c r="AQ3" s="216"/>
      <c r="AR3" s="216"/>
      <c r="AS3" s="216"/>
      <c r="AT3" s="216"/>
      <c r="AU3" s="217"/>
      <c r="AV3" s="214"/>
      <c r="AW3" s="216"/>
      <c r="AX3" s="216"/>
      <c r="AY3" s="216"/>
      <c r="AZ3" s="216"/>
      <c r="BA3" s="216"/>
      <c r="BB3" s="216"/>
      <c r="BC3" s="216"/>
      <c r="BD3" s="216"/>
      <c r="BE3" s="217"/>
      <c r="BF3" s="214"/>
      <c r="BG3" s="216"/>
      <c r="BH3" s="216"/>
      <c r="BI3" s="216"/>
      <c r="BJ3" s="216"/>
      <c r="BK3" s="216"/>
      <c r="BL3" s="216"/>
      <c r="BM3" s="216"/>
      <c r="BN3" s="216"/>
      <c r="BO3" s="217"/>
      <c r="BP3" s="214"/>
      <c r="BQ3" s="216"/>
      <c r="BR3" s="217"/>
      <c r="BS3" s="212"/>
      <c r="BT3" s="214"/>
      <c r="BU3" s="216"/>
      <c r="BV3" s="216"/>
      <c r="BW3" s="216"/>
      <c r="BX3" s="216"/>
      <c r="BY3" s="216"/>
      <c r="BZ3" s="216"/>
      <c r="CA3" s="216"/>
      <c r="CB3" s="216"/>
      <c r="CC3" s="217"/>
      <c r="CD3" s="214"/>
      <c r="CE3" s="216"/>
      <c r="CF3" s="216"/>
      <c r="CG3" s="216"/>
      <c r="CH3" s="216"/>
      <c r="CI3" s="216"/>
      <c r="CJ3" s="216"/>
      <c r="CK3" s="216"/>
      <c r="CL3" s="216"/>
      <c r="CM3" s="217"/>
      <c r="CN3" s="214"/>
      <c r="CO3" s="216"/>
      <c r="CP3" s="216"/>
      <c r="CQ3" s="216"/>
      <c r="CR3" s="216"/>
      <c r="CS3" s="216"/>
      <c r="CT3" s="216"/>
      <c r="CU3" s="217"/>
      <c r="CV3" s="214"/>
      <c r="CW3" s="216"/>
      <c r="CX3" s="217"/>
      <c r="CY3" s="214"/>
      <c r="CZ3" s="216"/>
      <c r="DA3" s="217"/>
      <c r="DB3" s="208"/>
      <c r="DC3" s="215"/>
      <c r="DD3" s="209"/>
      <c r="DE3" s="211"/>
      <c r="DF3" s="211"/>
      <c r="DG3" s="208"/>
      <c r="DH3" s="209"/>
      <c r="DI3" s="201"/>
      <c r="DJ3" s="202"/>
      <c r="DK3" s="204" t="s">
        <v>29</v>
      </c>
      <c r="DL3" s="205"/>
      <c r="DM3" s="204" t="s">
        <v>30</v>
      </c>
      <c r="DN3" s="205"/>
      <c r="DO3" s="204" t="s">
        <v>29</v>
      </c>
      <c r="DP3" s="205"/>
      <c r="DQ3" s="204" t="s">
        <v>30</v>
      </c>
      <c r="DR3" s="205"/>
      <c r="DS3" s="204" t="s">
        <v>29</v>
      </c>
      <c r="DT3" s="205"/>
      <c r="DU3" s="204" t="s">
        <v>30</v>
      </c>
      <c r="DV3" s="205"/>
    </row>
    <row r="4" spans="1:126" s="70" customFormat="1" ht="41.25" customHeight="1" thickBot="1" x14ac:dyDescent="0.3">
      <c r="A4" s="22" t="s">
        <v>1</v>
      </c>
      <c r="B4" s="69" t="s">
        <v>0</v>
      </c>
      <c r="C4" s="95" t="s">
        <v>2</v>
      </c>
      <c r="D4" s="95" t="s">
        <v>3</v>
      </c>
      <c r="E4" s="95" t="s">
        <v>4</v>
      </c>
      <c r="F4" s="96" t="s">
        <v>16</v>
      </c>
      <c r="G4" s="95" t="s">
        <v>19</v>
      </c>
      <c r="H4" s="125" t="s">
        <v>22</v>
      </c>
      <c r="I4" s="22" t="s">
        <v>60</v>
      </c>
      <c r="J4" s="181" t="s">
        <v>65</v>
      </c>
      <c r="K4" s="96" t="s">
        <v>22</v>
      </c>
      <c r="L4" s="141" t="s">
        <v>60</v>
      </c>
      <c r="M4" s="142" t="s">
        <v>65</v>
      </c>
      <c r="N4" s="97" t="s">
        <v>2</v>
      </c>
      <c r="O4" s="95" t="s">
        <v>3</v>
      </c>
      <c r="P4" s="95" t="s">
        <v>4</v>
      </c>
      <c r="Q4" s="95" t="s">
        <v>16</v>
      </c>
      <c r="R4" s="95" t="s">
        <v>19</v>
      </c>
      <c r="S4" s="125" t="s">
        <v>22</v>
      </c>
      <c r="T4" s="22" t="s">
        <v>60</v>
      </c>
      <c r="U4" s="181" t="s">
        <v>66</v>
      </c>
      <c r="V4" s="95" t="s">
        <v>5</v>
      </c>
      <c r="W4" s="95" t="s">
        <v>6</v>
      </c>
      <c r="X4" s="95" t="s">
        <v>2</v>
      </c>
      <c r="Y4" s="95" t="s">
        <v>3</v>
      </c>
      <c r="Z4" s="95" t="s">
        <v>4</v>
      </c>
      <c r="AA4" s="95" t="s">
        <v>16</v>
      </c>
      <c r="AB4" s="95" t="s">
        <v>19</v>
      </c>
      <c r="AC4" s="96" t="s">
        <v>22</v>
      </c>
      <c r="AD4" s="22" t="s">
        <v>60</v>
      </c>
      <c r="AE4" s="22" t="s">
        <v>66</v>
      </c>
      <c r="AF4" s="96" t="s">
        <v>22</v>
      </c>
      <c r="AG4" s="22" t="s">
        <v>60</v>
      </c>
      <c r="AH4" s="22" t="s">
        <v>66</v>
      </c>
      <c r="AI4" s="96" t="s">
        <v>22</v>
      </c>
      <c r="AJ4" s="22" t="s">
        <v>60</v>
      </c>
      <c r="AK4" s="22" t="s">
        <v>66</v>
      </c>
      <c r="AL4" s="115" t="s">
        <v>10</v>
      </c>
      <c r="AM4" s="94" t="s">
        <v>11</v>
      </c>
      <c r="AN4" s="94" t="s">
        <v>12</v>
      </c>
      <c r="AO4" s="94" t="s">
        <v>13</v>
      </c>
      <c r="AP4" s="94" t="s">
        <v>31</v>
      </c>
      <c r="AQ4" s="94" t="s">
        <v>20</v>
      </c>
      <c r="AR4" s="94" t="s">
        <v>21</v>
      </c>
      <c r="AS4" s="94" t="s">
        <v>32</v>
      </c>
      <c r="AT4" s="93" t="s">
        <v>61</v>
      </c>
      <c r="AU4" s="113" t="s">
        <v>67</v>
      </c>
      <c r="AV4" s="94" t="s">
        <v>10</v>
      </c>
      <c r="AW4" s="94" t="s">
        <v>11</v>
      </c>
      <c r="AX4" s="94" t="s">
        <v>12</v>
      </c>
      <c r="AY4" s="94" t="s">
        <v>13</v>
      </c>
      <c r="AZ4" s="94" t="s">
        <v>31</v>
      </c>
      <c r="BA4" s="94" t="s">
        <v>20</v>
      </c>
      <c r="BB4" s="94" t="s">
        <v>21</v>
      </c>
      <c r="BC4" s="94" t="s">
        <v>32</v>
      </c>
      <c r="BD4" s="93" t="s">
        <v>61</v>
      </c>
      <c r="BE4" s="113" t="s">
        <v>68</v>
      </c>
      <c r="BF4" s="94" t="s">
        <v>10</v>
      </c>
      <c r="BG4" s="94" t="s">
        <v>11</v>
      </c>
      <c r="BH4" s="94" t="s">
        <v>12</v>
      </c>
      <c r="BI4" s="94" t="s">
        <v>13</v>
      </c>
      <c r="BJ4" s="94" t="s">
        <v>31</v>
      </c>
      <c r="BK4" s="94" t="s">
        <v>20</v>
      </c>
      <c r="BL4" s="94" t="s">
        <v>21</v>
      </c>
      <c r="BM4" s="94" t="s">
        <v>32</v>
      </c>
      <c r="BN4" s="93" t="s">
        <v>61</v>
      </c>
      <c r="BO4" s="116" t="s">
        <v>67</v>
      </c>
      <c r="BP4" s="93" t="s">
        <v>33</v>
      </c>
      <c r="BQ4" s="93" t="s">
        <v>62</v>
      </c>
      <c r="BR4" s="160" t="s">
        <v>69</v>
      </c>
      <c r="BS4" s="111" t="s">
        <v>69</v>
      </c>
      <c r="BT4" s="93" t="s">
        <v>10</v>
      </c>
      <c r="BU4" s="93" t="s">
        <v>11</v>
      </c>
      <c r="BV4" s="93" t="s">
        <v>12</v>
      </c>
      <c r="BW4" s="93" t="s">
        <v>13</v>
      </c>
      <c r="BX4" s="93" t="s">
        <v>14</v>
      </c>
      <c r="BY4" s="93" t="s">
        <v>20</v>
      </c>
      <c r="BZ4" s="93" t="s">
        <v>21</v>
      </c>
      <c r="CA4" s="93" t="s">
        <v>32</v>
      </c>
      <c r="CB4" s="93" t="s">
        <v>61</v>
      </c>
      <c r="CC4" s="113" t="s">
        <v>67</v>
      </c>
      <c r="CD4" s="93" t="s">
        <v>10</v>
      </c>
      <c r="CE4" s="93" t="s">
        <v>11</v>
      </c>
      <c r="CF4" s="93" t="s">
        <v>12</v>
      </c>
      <c r="CG4" s="93" t="s">
        <v>13</v>
      </c>
      <c r="CH4" s="93" t="s">
        <v>14</v>
      </c>
      <c r="CI4" s="93" t="s">
        <v>20</v>
      </c>
      <c r="CJ4" s="93" t="s">
        <v>21</v>
      </c>
      <c r="CK4" s="93" t="s">
        <v>32</v>
      </c>
      <c r="CL4" s="93" t="s">
        <v>61</v>
      </c>
      <c r="CM4" s="113" t="s">
        <v>68</v>
      </c>
      <c r="CN4" s="95" t="s">
        <v>2</v>
      </c>
      <c r="CO4" s="95" t="s">
        <v>34</v>
      </c>
      <c r="CP4" s="95" t="s">
        <v>4</v>
      </c>
      <c r="CQ4" s="95" t="s">
        <v>16</v>
      </c>
      <c r="CR4" s="95" t="s">
        <v>19</v>
      </c>
      <c r="CS4" s="95" t="s">
        <v>22</v>
      </c>
      <c r="CT4" s="22" t="s">
        <v>60</v>
      </c>
      <c r="CU4" s="22" t="s">
        <v>66</v>
      </c>
      <c r="CV4" s="95" t="s">
        <v>22</v>
      </c>
      <c r="CW4" s="22" t="s">
        <v>60</v>
      </c>
      <c r="CX4" s="22" t="s">
        <v>66</v>
      </c>
      <c r="CY4" s="95" t="s">
        <v>22</v>
      </c>
      <c r="CZ4" s="95" t="s">
        <v>60</v>
      </c>
      <c r="DA4" s="95" t="s">
        <v>66</v>
      </c>
      <c r="DB4" s="95" t="s">
        <v>22</v>
      </c>
      <c r="DC4" s="95" t="s">
        <v>60</v>
      </c>
      <c r="DD4" s="95" t="s">
        <v>66</v>
      </c>
      <c r="DE4" s="212"/>
      <c r="DF4" s="212"/>
      <c r="DG4" s="66" t="s">
        <v>35</v>
      </c>
      <c r="DH4" s="84" t="s">
        <v>36</v>
      </c>
      <c r="DI4" s="66" t="s">
        <v>35</v>
      </c>
      <c r="DJ4" s="84" t="s">
        <v>36</v>
      </c>
      <c r="DK4" s="70" t="s">
        <v>35</v>
      </c>
      <c r="DL4" s="84" t="s">
        <v>36</v>
      </c>
      <c r="DM4" s="70" t="s">
        <v>35</v>
      </c>
      <c r="DN4" s="84" t="s">
        <v>36</v>
      </c>
      <c r="DO4" s="108" t="s">
        <v>35</v>
      </c>
      <c r="DP4" s="84" t="s">
        <v>36</v>
      </c>
      <c r="DQ4" s="70" t="s">
        <v>35</v>
      </c>
      <c r="DR4" s="84" t="s">
        <v>36</v>
      </c>
      <c r="DS4" s="108" t="s">
        <v>35</v>
      </c>
      <c r="DT4" s="84" t="s">
        <v>36</v>
      </c>
      <c r="DU4" s="70" t="s">
        <v>35</v>
      </c>
      <c r="DV4" s="84" t="s">
        <v>36</v>
      </c>
    </row>
    <row r="5" spans="1:126" x14ac:dyDescent="0.25">
      <c r="A5" s="9">
        <v>1</v>
      </c>
      <c r="B5" s="183" t="s">
        <v>42</v>
      </c>
      <c r="C5" s="33">
        <v>19</v>
      </c>
      <c r="D5" s="10">
        <v>22</v>
      </c>
      <c r="E5" s="10">
        <v>25</v>
      </c>
      <c r="F5" s="10">
        <v>25</v>
      </c>
      <c r="G5" s="10">
        <v>34</v>
      </c>
      <c r="H5" s="20">
        <v>136</v>
      </c>
      <c r="I5" s="140">
        <v>136</v>
      </c>
      <c r="J5" s="172">
        <v>266</v>
      </c>
      <c r="K5" s="173">
        <v>142</v>
      </c>
      <c r="L5" s="140">
        <v>119</v>
      </c>
      <c r="M5" s="174">
        <v>0</v>
      </c>
      <c r="N5" s="127">
        <v>3078</v>
      </c>
      <c r="O5" s="10">
        <v>3660</v>
      </c>
      <c r="P5" s="10">
        <v>3763</v>
      </c>
      <c r="Q5" s="10">
        <v>2811</v>
      </c>
      <c r="R5" s="10">
        <v>2385</v>
      </c>
      <c r="S5" s="20">
        <v>2624</v>
      </c>
      <c r="T5" s="140">
        <v>2978</v>
      </c>
      <c r="U5" s="172">
        <v>3788</v>
      </c>
      <c r="V5" s="33">
        <v>108</v>
      </c>
      <c r="W5" s="10">
        <v>70</v>
      </c>
      <c r="X5" s="10">
        <v>63</v>
      </c>
      <c r="Y5" s="10">
        <v>54</v>
      </c>
      <c r="Z5" s="10">
        <v>78</v>
      </c>
      <c r="AA5" s="10">
        <v>23</v>
      </c>
      <c r="AB5" s="10">
        <v>130</v>
      </c>
      <c r="AC5" s="20">
        <v>174</v>
      </c>
      <c r="AD5" s="140">
        <v>25</v>
      </c>
      <c r="AE5" s="174">
        <v>22</v>
      </c>
      <c r="AF5" s="173">
        <v>403</v>
      </c>
      <c r="AG5" s="140">
        <v>306</v>
      </c>
      <c r="AH5" s="174">
        <v>637</v>
      </c>
      <c r="AI5" s="173">
        <v>132</v>
      </c>
      <c r="AJ5" s="140">
        <v>98</v>
      </c>
      <c r="AK5" s="174">
        <v>97</v>
      </c>
      <c r="AL5" s="132">
        <v>37.293470156686645</v>
      </c>
      <c r="AM5" s="89">
        <v>40.238814804696617</v>
      </c>
      <c r="AN5" s="89">
        <v>58.821520651561464</v>
      </c>
      <c r="AO5" s="89">
        <v>65.096385336452272</v>
      </c>
      <c r="AP5" s="89">
        <v>61.126572984786655</v>
      </c>
      <c r="AQ5" s="89">
        <v>60.628567851065164</v>
      </c>
      <c r="AR5" s="89">
        <v>61.653035554720802</v>
      </c>
      <c r="AS5" s="89">
        <v>62.933620184290355</v>
      </c>
      <c r="AT5" s="20">
        <v>62.45</v>
      </c>
      <c r="AU5" s="117">
        <v>58.85</v>
      </c>
      <c r="AV5" s="42">
        <v>1397529.0408136551</v>
      </c>
      <c r="AW5" s="11">
        <v>1526621.9315769405</v>
      </c>
      <c r="AX5" s="11">
        <v>1924267.6478790673</v>
      </c>
      <c r="AY5" s="11">
        <v>3089548.4374021776</v>
      </c>
      <c r="AZ5" s="11">
        <v>2799393.5720343082</v>
      </c>
      <c r="BA5" s="11">
        <v>2927873.2050472111</v>
      </c>
      <c r="BB5" s="11">
        <v>3105734.0595671055</v>
      </c>
      <c r="BC5" s="11">
        <v>3248501.7159834038</v>
      </c>
      <c r="BD5" s="26">
        <v>2509892.6</v>
      </c>
      <c r="BE5" s="153">
        <v>2497292</v>
      </c>
      <c r="BF5" s="150">
        <v>76803.774594339251</v>
      </c>
      <c r="BG5" s="11">
        <v>8540.0766074182848</v>
      </c>
      <c r="BH5" s="11">
        <v>123163.78392837833</v>
      </c>
      <c r="BI5" s="11">
        <v>446438.83643234812</v>
      </c>
      <c r="BJ5" s="11">
        <v>486761.6006738721</v>
      </c>
      <c r="BK5" s="11">
        <v>650467.27110261179</v>
      </c>
      <c r="BL5" s="11">
        <v>660325.85187335312</v>
      </c>
      <c r="BM5" s="11">
        <v>264184.60908019874</v>
      </c>
      <c r="BN5" s="11">
        <v>172164.1</v>
      </c>
      <c r="BO5" s="121">
        <v>391449</v>
      </c>
      <c r="BP5" s="42">
        <v>1934789.7849186971</v>
      </c>
      <c r="BQ5" s="25">
        <v>2019126.24</v>
      </c>
      <c r="BR5" s="159">
        <v>2055106.59</v>
      </c>
      <c r="BS5" s="112">
        <f>(BR5-BQ5)/BQ5</f>
        <v>1.781976247309831E-2</v>
      </c>
      <c r="BT5" s="48">
        <f t="shared" ref="BT5:CC5" si="0">BF5/AV5</f>
        <v>5.4956836209731526E-2</v>
      </c>
      <c r="BU5" s="12">
        <f t="shared" si="0"/>
        <v>5.5941005633246216E-3</v>
      </c>
      <c r="BV5" s="12">
        <f t="shared" si="0"/>
        <v>6.4005536893025128E-2</v>
      </c>
      <c r="BW5" s="12">
        <f t="shared" si="0"/>
        <v>0.14449970456127004</v>
      </c>
      <c r="BX5" s="12">
        <f t="shared" si="0"/>
        <v>0.17388108822445583</v>
      </c>
      <c r="BY5" s="12">
        <f t="shared" si="0"/>
        <v>0.22216374328686928</v>
      </c>
      <c r="BZ5" s="12">
        <f t="shared" si="0"/>
        <v>0.2126150659420572</v>
      </c>
      <c r="CA5" s="12">
        <f t="shared" si="0"/>
        <v>8.1325063730256761E-2</v>
      </c>
      <c r="CB5" s="100">
        <f t="shared" si="0"/>
        <v>6.8594209967390643E-2</v>
      </c>
      <c r="CC5" s="163">
        <f t="shared" si="0"/>
        <v>0.15674939094026649</v>
      </c>
      <c r="CD5" s="127" t="s">
        <v>15</v>
      </c>
      <c r="CE5" s="13">
        <f t="shared" ref="CE5:CL7" si="1">(BU5-BT5)*100</f>
        <v>-4.9362735646406906</v>
      </c>
      <c r="CF5" s="13">
        <f t="shared" si="1"/>
        <v>5.8411436329700503</v>
      </c>
      <c r="CG5" s="13">
        <f t="shared" si="1"/>
        <v>8.0494167668244909</v>
      </c>
      <c r="CH5" s="13">
        <f t="shared" si="1"/>
        <v>2.9381383663185794</v>
      </c>
      <c r="CI5" s="13">
        <f t="shared" si="1"/>
        <v>4.828265506241344</v>
      </c>
      <c r="CJ5" s="13">
        <f t="shared" si="1"/>
        <v>-0.95486773448120732</v>
      </c>
      <c r="CK5" s="89">
        <f t="shared" si="1"/>
        <v>-13.129000221180043</v>
      </c>
      <c r="CL5" s="101">
        <f t="shared" si="1"/>
        <v>-1.2730853762866117</v>
      </c>
      <c r="CM5" s="167">
        <f>(CC5-CB5)*100</f>
        <v>8.8155180972875851</v>
      </c>
      <c r="CN5" s="136">
        <f t="shared" ref="CN5:CT5" si="2">X5/N5</f>
        <v>2.046783625730994E-2</v>
      </c>
      <c r="CO5" s="12">
        <f t="shared" si="2"/>
        <v>1.4754098360655738E-2</v>
      </c>
      <c r="CP5" s="12">
        <f t="shared" si="2"/>
        <v>2.0728142439542917E-2</v>
      </c>
      <c r="CQ5" s="12">
        <f t="shared" si="2"/>
        <v>8.1821415866239772E-3</v>
      </c>
      <c r="CR5" s="12">
        <f t="shared" si="2"/>
        <v>5.450733752620545E-2</v>
      </c>
      <c r="CS5" s="12">
        <f t="shared" si="2"/>
        <v>6.6310975609756101E-2</v>
      </c>
      <c r="CT5" s="170">
        <f t="shared" si="2"/>
        <v>8.3948959032907992E-3</v>
      </c>
      <c r="CU5" s="170">
        <f>AE5/U5</f>
        <v>5.8078141499472019E-3</v>
      </c>
      <c r="CV5" s="136">
        <f t="shared" ref="CV5:CW10" si="3">AF5/S5</f>
        <v>0.15358231707317074</v>
      </c>
      <c r="CW5" s="170">
        <f t="shared" si="3"/>
        <v>0.10275352585627938</v>
      </c>
      <c r="CX5" s="170">
        <f>AH5/U5</f>
        <v>0.16816261879619851</v>
      </c>
      <c r="CY5" s="136">
        <f t="shared" ref="CY5:CZ10" si="4">AI5/S5</f>
        <v>5.0304878048780491E-2</v>
      </c>
      <c r="CZ5" s="100">
        <f t="shared" si="4"/>
        <v>3.2907991940899932E-2</v>
      </c>
      <c r="DA5" s="163">
        <f>AK5/U5</f>
        <v>2.5607180570221752E-2</v>
      </c>
      <c r="DB5" s="136">
        <f>(AC5+AI5+AF5)/S5</f>
        <v>0.27019817073170732</v>
      </c>
      <c r="DC5" s="100">
        <f>(AD5+AJ5+AG5)/T5</f>
        <v>0.14405641370047012</v>
      </c>
      <c r="DD5" s="100">
        <f>(CU5+AK5+AH5)/U5</f>
        <v>0.19377133258029303</v>
      </c>
      <c r="DE5" s="48">
        <f>(AU5-AT5)/AT5</f>
        <v>-5.7646116893514829E-2</v>
      </c>
      <c r="DF5" s="163">
        <f>(U5-T5)/T5</f>
        <v>0.27199462726662188</v>
      </c>
      <c r="DG5" s="102" t="s">
        <v>37</v>
      </c>
      <c r="DH5" s="77"/>
      <c r="DI5" s="75" t="s">
        <v>37</v>
      </c>
      <c r="DJ5" s="77"/>
      <c r="DK5" s="102" t="s">
        <v>37</v>
      </c>
      <c r="DL5" s="76"/>
      <c r="DM5" s="76" t="s">
        <v>37</v>
      </c>
      <c r="DN5" s="105"/>
      <c r="DO5" s="75" t="s">
        <v>37</v>
      </c>
      <c r="DP5" s="76"/>
      <c r="DQ5" s="76" t="s">
        <v>37</v>
      </c>
      <c r="DR5" s="77"/>
      <c r="DS5" s="75" t="s">
        <v>37</v>
      </c>
      <c r="DT5" s="76"/>
      <c r="DU5" s="76" t="s">
        <v>37</v>
      </c>
      <c r="DV5" s="77"/>
    </row>
    <row r="6" spans="1:126" x14ac:dyDescent="0.25">
      <c r="A6" s="3">
        <v>2</v>
      </c>
      <c r="B6" s="184" t="s">
        <v>41</v>
      </c>
      <c r="C6" s="34">
        <v>185</v>
      </c>
      <c r="D6" s="5">
        <v>185</v>
      </c>
      <c r="E6" s="5">
        <v>185</v>
      </c>
      <c r="F6" s="5">
        <v>183</v>
      </c>
      <c r="G6" s="5">
        <v>183</v>
      </c>
      <c r="H6" s="21">
        <v>183</v>
      </c>
      <c r="I6" s="5">
        <v>179</v>
      </c>
      <c r="J6" s="21">
        <v>164</v>
      </c>
      <c r="K6" s="175">
        <v>17</v>
      </c>
      <c r="L6" s="5">
        <v>11</v>
      </c>
      <c r="M6" s="176">
        <v>0</v>
      </c>
      <c r="N6" s="128"/>
      <c r="O6" s="5"/>
      <c r="P6" s="5"/>
      <c r="Q6" s="5"/>
      <c r="R6" s="5"/>
      <c r="S6" s="21">
        <v>19</v>
      </c>
      <c r="T6" s="5">
        <v>27</v>
      </c>
      <c r="U6" s="21">
        <v>5</v>
      </c>
      <c r="V6" s="34"/>
      <c r="W6" s="5"/>
      <c r="X6" s="5"/>
      <c r="Y6" s="5"/>
      <c r="Z6" s="5"/>
      <c r="AA6" s="5"/>
      <c r="AB6" s="5"/>
      <c r="AC6" s="21">
        <v>6</v>
      </c>
      <c r="AD6" s="5">
        <v>10</v>
      </c>
      <c r="AE6" s="176">
        <v>0</v>
      </c>
      <c r="AF6" s="175">
        <v>0</v>
      </c>
      <c r="AG6" s="5">
        <v>0</v>
      </c>
      <c r="AH6" s="176">
        <v>0</v>
      </c>
      <c r="AI6" s="175">
        <v>7</v>
      </c>
      <c r="AJ6" s="5">
        <v>6</v>
      </c>
      <c r="AK6" s="176">
        <v>7</v>
      </c>
      <c r="AL6" s="133"/>
      <c r="AM6" s="16">
        <v>36.425518352200619</v>
      </c>
      <c r="AN6" s="16">
        <v>43.26953176134456</v>
      </c>
      <c r="AO6" s="16">
        <v>40.438016858185215</v>
      </c>
      <c r="AP6" s="16">
        <v>43.212616888919243</v>
      </c>
      <c r="AQ6" s="16">
        <v>49.032162594407545</v>
      </c>
      <c r="AR6" s="16">
        <v>51.436815954377039</v>
      </c>
      <c r="AS6" s="16">
        <v>52.546655966670649</v>
      </c>
      <c r="AT6" s="21">
        <v>52.43</v>
      </c>
      <c r="AU6" s="118">
        <v>52.33</v>
      </c>
      <c r="AV6" s="43">
        <v>2454603.2748817592</v>
      </c>
      <c r="AW6" s="6">
        <v>2329709.2788316514</v>
      </c>
      <c r="AX6" s="6">
        <v>2820277.0615989664</v>
      </c>
      <c r="AY6" s="6">
        <v>3576446.6337698703</v>
      </c>
      <c r="AZ6" s="6">
        <v>3255665.8755499399</v>
      </c>
      <c r="BA6" s="6">
        <v>3343263.5556997401</v>
      </c>
      <c r="BB6" s="6">
        <v>3251657.6456593871</v>
      </c>
      <c r="BC6" s="6">
        <v>3552114.1029362385</v>
      </c>
      <c r="BD6" s="26">
        <v>3147137</v>
      </c>
      <c r="BE6" s="154">
        <v>3018802.7</v>
      </c>
      <c r="BF6" s="151">
        <v>189442.5757394665</v>
      </c>
      <c r="BG6" s="6">
        <v>371080.69959761185</v>
      </c>
      <c r="BH6" s="6">
        <v>632694.17931599705</v>
      </c>
      <c r="BI6" s="6">
        <v>818229.54906346579</v>
      </c>
      <c r="BJ6" s="6">
        <v>826758.24269639899</v>
      </c>
      <c r="BK6" s="6">
        <v>664910.84285234578</v>
      </c>
      <c r="BL6" s="6">
        <v>326862.11233857519</v>
      </c>
      <c r="BM6" s="6">
        <v>340491.80141262716</v>
      </c>
      <c r="BN6" s="6">
        <v>390075.3</v>
      </c>
      <c r="BO6" s="122">
        <v>225351.96</v>
      </c>
      <c r="BP6" s="43">
        <v>376294.10191177059</v>
      </c>
      <c r="BQ6" s="26">
        <v>427595.79</v>
      </c>
      <c r="BR6" s="6">
        <v>255210.44</v>
      </c>
      <c r="BS6" s="112">
        <f>(BR6-BQ6)/BQ6</f>
        <v>-0.40315025084788603</v>
      </c>
      <c r="BT6" s="49">
        <f t="shared" ref="BT6:CB7" si="5">BF6/AV6</f>
        <v>7.7178490584631096E-2</v>
      </c>
      <c r="BU6" s="14">
        <f t="shared" si="5"/>
        <v>0.1592819769270562</v>
      </c>
      <c r="BV6" s="14">
        <f t="shared" si="5"/>
        <v>0.22433759715695761</v>
      </c>
      <c r="BW6" s="14">
        <f t="shared" si="5"/>
        <v>0.22878282072979914</v>
      </c>
      <c r="BX6" s="14">
        <f t="shared" si="5"/>
        <v>0.25394443849577925</v>
      </c>
      <c r="BY6" s="14">
        <f t="shared" si="5"/>
        <v>0.19888077376334182</v>
      </c>
      <c r="BZ6" s="14">
        <f t="shared" si="5"/>
        <v>0.10052168707702083</v>
      </c>
      <c r="CA6" s="14">
        <f t="shared" si="5"/>
        <v>9.5856099085097179E-2</v>
      </c>
      <c r="CB6" s="23">
        <f t="shared" si="5"/>
        <v>0.12394608178798698</v>
      </c>
      <c r="CC6" s="164">
        <f t="shared" ref="CC6:CC13" si="6">BO6/BE6</f>
        <v>7.4649449598014464E-2</v>
      </c>
      <c r="CD6" s="128" t="s">
        <v>15</v>
      </c>
      <c r="CE6" s="15">
        <f t="shared" si="1"/>
        <v>8.2103486342425107</v>
      </c>
      <c r="CF6" s="15">
        <f t="shared" si="1"/>
        <v>6.5055620229901407</v>
      </c>
      <c r="CG6" s="15">
        <f t="shared" si="1"/>
        <v>0.44452235728415224</v>
      </c>
      <c r="CH6" s="15">
        <f t="shared" si="1"/>
        <v>2.5161617765980111</v>
      </c>
      <c r="CI6" s="15">
        <f t="shared" si="1"/>
        <v>-5.5063664732437427</v>
      </c>
      <c r="CJ6" s="15">
        <f t="shared" si="1"/>
        <v>-9.8359086686320989</v>
      </c>
      <c r="CK6" s="15">
        <f t="shared" si="1"/>
        <v>-0.46655879919236531</v>
      </c>
      <c r="CL6" s="24">
        <f t="shared" si="1"/>
        <v>2.80899827028898</v>
      </c>
      <c r="CM6" s="168">
        <f t="shared" ref="CM6:CM10" si="7">(CC6-CB6)*100</f>
        <v>-4.929663218997252</v>
      </c>
      <c r="CN6" s="137"/>
      <c r="CO6" s="14"/>
      <c r="CP6" s="14"/>
      <c r="CQ6" s="14"/>
      <c r="CR6" s="14"/>
      <c r="CS6" s="14">
        <f t="shared" ref="CS6:CT10" si="8">AC6/S6</f>
        <v>0.31578947368421051</v>
      </c>
      <c r="CT6" s="14">
        <f t="shared" si="8"/>
        <v>0.37037037037037035</v>
      </c>
      <c r="CU6" s="14">
        <f t="shared" ref="CU6:CU13" si="9">AE6/U6</f>
        <v>0</v>
      </c>
      <c r="CV6" s="137">
        <f t="shared" si="3"/>
        <v>0</v>
      </c>
      <c r="CW6" s="14">
        <f t="shared" si="3"/>
        <v>0</v>
      </c>
      <c r="CX6" s="14">
        <f t="shared" ref="CX6:CX15" si="10">AH6/U6</f>
        <v>0</v>
      </c>
      <c r="CY6" s="137">
        <f t="shared" si="4"/>
        <v>0.36842105263157893</v>
      </c>
      <c r="CZ6" s="23">
        <f t="shared" si="4"/>
        <v>0.22222222222222221</v>
      </c>
      <c r="DA6" s="164">
        <f t="shared" ref="DA6:DA13" si="11">AK6/U6</f>
        <v>1.4</v>
      </c>
      <c r="DB6" s="137">
        <f t="shared" ref="DB6:DC10" si="12">(AC6+AI6+AF6)/S6</f>
        <v>0.68421052631578949</v>
      </c>
      <c r="DC6" s="23">
        <f t="shared" si="12"/>
        <v>0.59259259259259256</v>
      </c>
      <c r="DD6" s="23">
        <f>(AE6+AK6+AH6)/U6</f>
        <v>1.4</v>
      </c>
      <c r="DE6" s="49">
        <f t="shared" ref="DE6:DE13" si="13">(AU6-AT6)/AT6</f>
        <v>-1.90730497806602E-3</v>
      </c>
      <c r="DF6" s="164">
        <f t="shared" ref="DF6:DF13" si="14">(U6-T6)/T6</f>
        <v>-0.81481481481481477</v>
      </c>
      <c r="DG6" s="103" t="s">
        <v>37</v>
      </c>
      <c r="DH6" s="79"/>
      <c r="DI6" s="78" t="s">
        <v>37</v>
      </c>
      <c r="DJ6" s="79"/>
      <c r="DK6" s="103" t="s">
        <v>37</v>
      </c>
      <c r="DL6" s="74"/>
      <c r="DM6" s="74" t="s">
        <v>37</v>
      </c>
      <c r="DN6" s="106"/>
      <c r="DO6" s="78"/>
      <c r="DP6" s="74" t="s">
        <v>37</v>
      </c>
      <c r="DQ6" s="74" t="s">
        <v>37</v>
      </c>
      <c r="DR6" s="79"/>
      <c r="DS6" s="78"/>
      <c r="DT6" s="74" t="s">
        <v>37</v>
      </c>
      <c r="DU6" s="74" t="s">
        <v>37</v>
      </c>
      <c r="DV6" s="79"/>
    </row>
    <row r="7" spans="1:126" x14ac:dyDescent="0.25">
      <c r="A7" s="3">
        <v>3</v>
      </c>
      <c r="B7" s="184" t="s">
        <v>40</v>
      </c>
      <c r="C7" s="34">
        <v>0</v>
      </c>
      <c r="D7" s="5">
        <v>0</v>
      </c>
      <c r="E7" s="5">
        <v>0</v>
      </c>
      <c r="F7" s="5">
        <v>38</v>
      </c>
      <c r="G7" s="5">
        <v>225</v>
      </c>
      <c r="H7" s="21">
        <v>46</v>
      </c>
      <c r="I7" s="5">
        <v>49</v>
      </c>
      <c r="J7" s="21">
        <v>215</v>
      </c>
      <c r="K7" s="175">
        <v>181</v>
      </c>
      <c r="L7" s="5">
        <v>350</v>
      </c>
      <c r="M7" s="176">
        <v>187</v>
      </c>
      <c r="N7" s="128">
        <v>3442</v>
      </c>
      <c r="O7" s="5">
        <v>3974</v>
      </c>
      <c r="P7" s="5">
        <v>3937</v>
      </c>
      <c r="Q7" s="5">
        <v>3210</v>
      </c>
      <c r="R7" s="5">
        <v>2518</v>
      </c>
      <c r="S7" s="21">
        <v>3432</v>
      </c>
      <c r="T7" s="5">
        <v>1439</v>
      </c>
      <c r="U7" s="21">
        <v>3480</v>
      </c>
      <c r="V7" s="34">
        <v>262</v>
      </c>
      <c r="W7" s="5">
        <v>15</v>
      </c>
      <c r="X7" s="5">
        <v>15</v>
      </c>
      <c r="Y7" s="5">
        <v>10</v>
      </c>
      <c r="Z7" s="5">
        <v>0</v>
      </c>
      <c r="AA7" s="5">
        <v>0</v>
      </c>
      <c r="AB7" s="5">
        <v>0</v>
      </c>
      <c r="AC7" s="21">
        <v>0</v>
      </c>
      <c r="AD7" s="5">
        <v>0</v>
      </c>
      <c r="AE7" s="176">
        <v>0</v>
      </c>
      <c r="AF7" s="175">
        <v>1510</v>
      </c>
      <c r="AG7" s="5">
        <v>769</v>
      </c>
      <c r="AH7" s="176">
        <v>421</v>
      </c>
      <c r="AI7" s="175">
        <v>215</v>
      </c>
      <c r="AJ7" s="5">
        <v>243</v>
      </c>
      <c r="AK7" s="176">
        <v>148</v>
      </c>
      <c r="AL7" s="133">
        <v>33.935492683593154</v>
      </c>
      <c r="AM7" s="16">
        <v>41.10676660918265</v>
      </c>
      <c r="AN7" s="16">
        <v>64.641066357049766</v>
      </c>
      <c r="AO7" s="16">
        <v>66.647315610042071</v>
      </c>
      <c r="AP7" s="16">
        <v>59.034951423156386</v>
      </c>
      <c r="AQ7" s="16">
        <v>69.151569996755853</v>
      </c>
      <c r="AR7" s="16">
        <v>74.17430748828977</v>
      </c>
      <c r="AS7" s="16">
        <v>76.635875720684567</v>
      </c>
      <c r="AT7" s="21">
        <v>67.78</v>
      </c>
      <c r="AU7" s="118">
        <v>64.599999999999994</v>
      </c>
      <c r="AV7" s="43">
        <v>4650798.8002344891</v>
      </c>
      <c r="AW7" s="6">
        <v>4626982.7718681172</v>
      </c>
      <c r="AX7" s="6">
        <v>6935141.2342559239</v>
      </c>
      <c r="AY7" s="6">
        <v>9240717.1843074318</v>
      </c>
      <c r="AZ7" s="6">
        <v>7892958.7765579028</v>
      </c>
      <c r="BA7" s="6">
        <v>8784631.276998993</v>
      </c>
      <c r="BB7" s="6">
        <v>9048881.338182481</v>
      </c>
      <c r="BC7" s="6">
        <v>8456566.8379804324</v>
      </c>
      <c r="BD7" s="26">
        <v>6372525</v>
      </c>
      <c r="BE7" s="154">
        <v>7320714</v>
      </c>
      <c r="BF7" s="151">
        <v>523993.88734270155</v>
      </c>
      <c r="BG7" s="6">
        <v>167831.99867957496</v>
      </c>
      <c r="BH7" s="6">
        <v>84875.726376059334</v>
      </c>
      <c r="BI7" s="6">
        <v>1276503.8332166579</v>
      </c>
      <c r="BJ7" s="6">
        <v>672555.93309087597</v>
      </c>
      <c r="BK7" s="6">
        <v>917595.80195900996</v>
      </c>
      <c r="BL7" s="6">
        <v>1239773.8202969818</v>
      </c>
      <c r="BM7" s="6">
        <v>696246.74873791274</v>
      </c>
      <c r="BN7" s="6">
        <v>311237</v>
      </c>
      <c r="BO7" s="122">
        <v>181237</v>
      </c>
      <c r="BP7" s="43">
        <v>3978742.2951491456</v>
      </c>
      <c r="BQ7" s="26">
        <v>4053197</v>
      </c>
      <c r="BR7" s="6">
        <v>4159823</v>
      </c>
      <c r="BS7" s="112">
        <f t="shared" ref="BS7:BS10" si="15">(BR7-BQ7)/BQ7</f>
        <v>2.6306641399369435E-2</v>
      </c>
      <c r="BT7" s="49">
        <f t="shared" si="5"/>
        <v>0.11266750290644313</v>
      </c>
      <c r="BU7" s="14">
        <f t="shared" si="5"/>
        <v>3.6272449445886694E-2</v>
      </c>
      <c r="BV7" s="14">
        <f t="shared" si="5"/>
        <v>1.2238500054882546E-2</v>
      </c>
      <c r="BW7" s="14">
        <f t="shared" si="5"/>
        <v>0.13813904351324746</v>
      </c>
      <c r="BX7" s="14">
        <f t="shared" si="5"/>
        <v>8.5209609239106615E-2</v>
      </c>
      <c r="BY7" s="14">
        <f t="shared" si="5"/>
        <v>0.10445467464998476</v>
      </c>
      <c r="BZ7" s="14">
        <f t="shared" si="5"/>
        <v>0.13700851784470383</v>
      </c>
      <c r="CA7" s="14">
        <f t="shared" si="5"/>
        <v>8.2332081337181034E-2</v>
      </c>
      <c r="CB7" s="23">
        <f t="shared" si="5"/>
        <v>4.884045178324134E-2</v>
      </c>
      <c r="CC7" s="164">
        <f t="shared" si="6"/>
        <v>2.4756738208868697E-2</v>
      </c>
      <c r="CD7" s="128" t="s">
        <v>15</v>
      </c>
      <c r="CE7" s="15">
        <f t="shared" si="1"/>
        <v>-7.6395053460556444</v>
      </c>
      <c r="CF7" s="15">
        <f t="shared" si="1"/>
        <v>-2.4033949391004148</v>
      </c>
      <c r="CG7" s="15">
        <f t="shared" si="1"/>
        <v>12.59005434583649</v>
      </c>
      <c r="CH7" s="15">
        <f t="shared" si="1"/>
        <v>-5.2929434274140847</v>
      </c>
      <c r="CI7" s="15">
        <f t="shared" si="1"/>
        <v>1.9245065410878142</v>
      </c>
      <c r="CJ7" s="15">
        <f t="shared" si="1"/>
        <v>3.2553843194719074</v>
      </c>
      <c r="CK7" s="15">
        <f t="shared" si="1"/>
        <v>-5.4676436507522794</v>
      </c>
      <c r="CL7" s="24">
        <f t="shared" si="1"/>
        <v>-3.3491629553939695</v>
      </c>
      <c r="CM7" s="168">
        <f t="shared" si="7"/>
        <v>-2.4083713574372645</v>
      </c>
      <c r="CN7" s="137">
        <f t="shared" ref="CN7:CR8" si="16">X7/N7</f>
        <v>4.3579314352120858E-3</v>
      </c>
      <c r="CO7" s="14">
        <f t="shared" si="16"/>
        <v>2.5163563160543532E-3</v>
      </c>
      <c r="CP7" s="14">
        <f t="shared" si="16"/>
        <v>0</v>
      </c>
      <c r="CQ7" s="14">
        <f t="shared" si="16"/>
        <v>0</v>
      </c>
      <c r="CR7" s="14">
        <f t="shared" si="16"/>
        <v>0</v>
      </c>
      <c r="CS7" s="14">
        <f t="shared" si="8"/>
        <v>0</v>
      </c>
      <c r="CT7" s="14">
        <f t="shared" si="8"/>
        <v>0</v>
      </c>
      <c r="CU7" s="14">
        <f t="shared" si="9"/>
        <v>0</v>
      </c>
      <c r="CV7" s="137">
        <f t="shared" si="3"/>
        <v>0.43997668997668998</v>
      </c>
      <c r="CW7" s="14">
        <f t="shared" si="3"/>
        <v>0.53439888811674774</v>
      </c>
      <c r="CX7" s="14">
        <f t="shared" si="10"/>
        <v>0.12097701149425287</v>
      </c>
      <c r="CY7" s="137">
        <f t="shared" si="4"/>
        <v>6.2645687645687648E-2</v>
      </c>
      <c r="CZ7" s="23">
        <f t="shared" si="4"/>
        <v>0.16886726893676163</v>
      </c>
      <c r="DA7" s="164">
        <f t="shared" si="11"/>
        <v>4.2528735632183907E-2</v>
      </c>
      <c r="DB7" s="137">
        <f t="shared" si="12"/>
        <v>0.5026223776223776</v>
      </c>
      <c r="DC7" s="23">
        <f t="shared" si="12"/>
        <v>0.70326615705350937</v>
      </c>
      <c r="DD7" s="23">
        <f t="shared" ref="DD7:DD13" si="17">(AE7+AK7+AH7)/U7</f>
        <v>0.16350574712643678</v>
      </c>
      <c r="DE7" s="49">
        <f t="shared" si="13"/>
        <v>-4.6916494541162687E-2</v>
      </c>
      <c r="DF7" s="164">
        <f t="shared" si="14"/>
        <v>1.4183460736622655</v>
      </c>
      <c r="DG7" s="103" t="s">
        <v>37</v>
      </c>
      <c r="DH7" s="79"/>
      <c r="DI7" s="78" t="s">
        <v>37</v>
      </c>
      <c r="DJ7" s="79"/>
      <c r="DK7" s="103" t="s">
        <v>37</v>
      </c>
      <c r="DL7" s="74"/>
      <c r="DM7" s="74" t="s">
        <v>37</v>
      </c>
      <c r="DN7" s="106"/>
      <c r="DO7" s="78"/>
      <c r="DP7" s="74" t="s">
        <v>37</v>
      </c>
      <c r="DQ7" s="74"/>
      <c r="DR7" s="79" t="s">
        <v>37</v>
      </c>
      <c r="DS7" s="78"/>
      <c r="DT7" s="74"/>
      <c r="DU7" s="74" t="s">
        <v>37</v>
      </c>
      <c r="DV7" s="79"/>
    </row>
    <row r="8" spans="1:126" x14ac:dyDescent="0.25">
      <c r="A8" s="17">
        <v>4</v>
      </c>
      <c r="B8" s="185" t="s">
        <v>39</v>
      </c>
      <c r="C8" s="34">
        <v>13</v>
      </c>
      <c r="D8" s="5">
        <v>13</v>
      </c>
      <c r="E8" s="5">
        <v>13</v>
      </c>
      <c r="F8" s="5">
        <v>13</v>
      </c>
      <c r="G8" s="5">
        <v>13</v>
      </c>
      <c r="H8" s="21">
        <v>12</v>
      </c>
      <c r="I8" s="5">
        <v>12</v>
      </c>
      <c r="J8" s="21">
        <v>10</v>
      </c>
      <c r="K8" s="175">
        <v>247</v>
      </c>
      <c r="L8" s="5">
        <v>247</v>
      </c>
      <c r="M8" s="176">
        <v>242</v>
      </c>
      <c r="N8" s="128">
        <v>713</v>
      </c>
      <c r="O8" s="5">
        <v>1250</v>
      </c>
      <c r="P8" s="5">
        <v>2466</v>
      </c>
      <c r="Q8" s="5">
        <v>4194</v>
      </c>
      <c r="R8" s="5">
        <v>4260</v>
      </c>
      <c r="S8" s="21">
        <v>4365</v>
      </c>
      <c r="T8" s="5">
        <v>3467</v>
      </c>
      <c r="U8" s="21">
        <v>3442</v>
      </c>
      <c r="V8" s="34">
        <v>0</v>
      </c>
      <c r="W8" s="5">
        <v>0</v>
      </c>
      <c r="X8" s="5">
        <v>0</v>
      </c>
      <c r="Y8" s="5">
        <v>28</v>
      </c>
      <c r="Z8" s="5">
        <v>62</v>
      </c>
      <c r="AA8" s="5">
        <v>219</v>
      </c>
      <c r="AB8" s="5">
        <v>329</v>
      </c>
      <c r="AC8" s="21">
        <v>421</v>
      </c>
      <c r="AD8" s="5">
        <v>343</v>
      </c>
      <c r="AE8" s="176">
        <v>448</v>
      </c>
      <c r="AF8" s="175">
        <v>456</v>
      </c>
      <c r="AG8" s="5">
        <v>217</v>
      </c>
      <c r="AH8" s="176">
        <v>456</v>
      </c>
      <c r="AI8" s="175">
        <v>170</v>
      </c>
      <c r="AJ8" s="5">
        <v>154</v>
      </c>
      <c r="AK8" s="176">
        <v>125</v>
      </c>
      <c r="AL8" s="133"/>
      <c r="AM8" s="16"/>
      <c r="AN8" s="16">
        <v>59.404898093920927</v>
      </c>
      <c r="AO8" s="16">
        <v>62.26487043329292</v>
      </c>
      <c r="AP8" s="16">
        <v>64.427635585454837</v>
      </c>
      <c r="AQ8" s="16">
        <v>69.265399741606487</v>
      </c>
      <c r="AR8" s="16">
        <v>74.786142366861895</v>
      </c>
      <c r="AS8" s="16">
        <v>70.631356679814004</v>
      </c>
      <c r="AT8" s="21">
        <v>61.45</v>
      </c>
      <c r="AU8" s="118">
        <v>59.35</v>
      </c>
      <c r="AV8" s="43"/>
      <c r="AW8" s="6"/>
      <c r="AX8" s="6"/>
      <c r="AY8" s="6">
        <v>6813427.3567025801</v>
      </c>
      <c r="AZ8" s="6">
        <v>6185200.9948719703</v>
      </c>
      <c r="BA8" s="6">
        <v>6790584.5726546803</v>
      </c>
      <c r="BB8" s="6">
        <v>7038936.8870979678</v>
      </c>
      <c r="BC8" s="6">
        <v>7857240.4254955864</v>
      </c>
      <c r="BD8" s="26">
        <v>5853138</v>
      </c>
      <c r="BE8" s="154">
        <v>5999767</v>
      </c>
      <c r="BF8" s="151"/>
      <c r="BG8" s="6"/>
      <c r="BH8" s="6"/>
      <c r="BI8" s="6">
        <v>822092.64602933393</v>
      </c>
      <c r="BJ8" s="6">
        <v>637601.66419086978</v>
      </c>
      <c r="BK8" s="6">
        <v>193346.935987843</v>
      </c>
      <c r="BL8" s="6">
        <v>121639.88821919056</v>
      </c>
      <c r="BM8" s="6">
        <v>168596.0808418848</v>
      </c>
      <c r="BN8" s="6">
        <v>0</v>
      </c>
      <c r="BO8" s="122">
        <v>45664</v>
      </c>
      <c r="BP8" s="43">
        <v>1977898.5321654403</v>
      </c>
      <c r="BQ8" s="26">
        <v>1621892</v>
      </c>
      <c r="BR8" s="6">
        <v>1491472</v>
      </c>
      <c r="BS8" s="112">
        <f t="shared" si="15"/>
        <v>-8.0412259262638938E-2</v>
      </c>
      <c r="BT8" s="49"/>
      <c r="BU8" s="14"/>
      <c r="BV8" s="14"/>
      <c r="BW8" s="14">
        <f t="shared" ref="BW8:CA13" si="18">BI8/AY8</f>
        <v>0.12065772525197849</v>
      </c>
      <c r="BX8" s="14">
        <f t="shared" si="18"/>
        <v>0.10308503550967751</v>
      </c>
      <c r="BY8" s="14">
        <f t="shared" si="18"/>
        <v>2.8472796991063292E-2</v>
      </c>
      <c r="BZ8" s="14">
        <f t="shared" si="18"/>
        <v>1.7281002823331264E-2</v>
      </c>
      <c r="CA8" s="14">
        <f t="shared" si="18"/>
        <v>2.1457416562539616E-2</v>
      </c>
      <c r="CB8" s="23">
        <f>BN8/BD8</f>
        <v>0</v>
      </c>
      <c r="CC8" s="164">
        <f t="shared" si="6"/>
        <v>7.6109622256997651E-3</v>
      </c>
      <c r="CD8" s="128" t="s">
        <v>15</v>
      </c>
      <c r="CE8" s="15"/>
      <c r="CF8" s="15"/>
      <c r="CG8" s="15"/>
      <c r="CH8" s="15"/>
      <c r="CI8" s="15">
        <f t="shared" ref="CI8:CL10" si="19">(BY8-BX8)*100</f>
        <v>-7.4612238518614218</v>
      </c>
      <c r="CJ8" s="15">
        <f t="shared" si="19"/>
        <v>-1.1191794167732028</v>
      </c>
      <c r="CK8" s="15">
        <f t="shared" si="19"/>
        <v>0.41764137392083511</v>
      </c>
      <c r="CL8" s="24">
        <f t="shared" si="19"/>
        <v>-2.1457416562539615</v>
      </c>
      <c r="CM8" s="168">
        <f t="shared" si="7"/>
        <v>0.76109622256997655</v>
      </c>
      <c r="CN8" s="137">
        <f t="shared" si="16"/>
        <v>0</v>
      </c>
      <c r="CO8" s="14">
        <f t="shared" si="16"/>
        <v>2.24E-2</v>
      </c>
      <c r="CP8" s="14">
        <f t="shared" si="16"/>
        <v>2.5141930251419302E-2</v>
      </c>
      <c r="CQ8" s="14">
        <f t="shared" si="16"/>
        <v>5.2217453505007151E-2</v>
      </c>
      <c r="CR8" s="14">
        <f t="shared" si="16"/>
        <v>7.7230046948356806E-2</v>
      </c>
      <c r="CS8" s="14">
        <f t="shared" si="8"/>
        <v>9.6449026345933567E-2</v>
      </c>
      <c r="CT8" s="14">
        <f t="shared" si="8"/>
        <v>9.8932794923565048E-2</v>
      </c>
      <c r="CU8" s="14">
        <f t="shared" si="9"/>
        <v>0.13015688553166763</v>
      </c>
      <c r="CV8" s="137">
        <f t="shared" si="3"/>
        <v>0.10446735395189004</v>
      </c>
      <c r="CW8" s="14">
        <f t="shared" si="3"/>
        <v>6.2590135563888094E-2</v>
      </c>
      <c r="CX8" s="14">
        <f t="shared" si="10"/>
        <v>0.13248111563044743</v>
      </c>
      <c r="CY8" s="137">
        <f t="shared" si="4"/>
        <v>3.8946162657502864E-2</v>
      </c>
      <c r="CZ8" s="23">
        <f t="shared" si="4"/>
        <v>4.441880588404961E-2</v>
      </c>
      <c r="DA8" s="164">
        <f t="shared" si="11"/>
        <v>3.6316095293434048E-2</v>
      </c>
      <c r="DB8" s="137">
        <f t="shared" si="12"/>
        <v>0.23986254295532647</v>
      </c>
      <c r="DC8" s="23">
        <f t="shared" si="12"/>
        <v>0.20594173637150273</v>
      </c>
      <c r="DD8" s="23">
        <f t="shared" si="17"/>
        <v>0.2989540964555491</v>
      </c>
      <c r="DE8" s="49">
        <f t="shared" si="13"/>
        <v>-3.4174125305126139E-2</v>
      </c>
      <c r="DF8" s="164">
        <f t="shared" si="14"/>
        <v>-7.2108451110470149E-3</v>
      </c>
      <c r="DG8" s="103" t="s">
        <v>37</v>
      </c>
      <c r="DH8" s="79"/>
      <c r="DI8" s="78" t="s">
        <v>37</v>
      </c>
      <c r="DJ8" s="79"/>
      <c r="DK8" s="103" t="s">
        <v>37</v>
      </c>
      <c r="DL8" s="74"/>
      <c r="DM8" s="74" t="s">
        <v>37</v>
      </c>
      <c r="DN8" s="106"/>
      <c r="DO8" s="78" t="s">
        <v>37</v>
      </c>
      <c r="DP8" s="74"/>
      <c r="DQ8" s="74" t="s">
        <v>37</v>
      </c>
      <c r="DR8" s="79"/>
      <c r="DS8" s="78" t="s">
        <v>37</v>
      </c>
      <c r="DT8" s="74"/>
      <c r="DU8" s="74" t="s">
        <v>37</v>
      </c>
      <c r="DV8" s="79"/>
    </row>
    <row r="9" spans="1:126" x14ac:dyDescent="0.25">
      <c r="A9" s="190">
        <v>5</v>
      </c>
      <c r="B9" s="184" t="s">
        <v>38</v>
      </c>
      <c r="C9" s="34">
        <v>5173</v>
      </c>
      <c r="D9" s="5">
        <v>5199</v>
      </c>
      <c r="E9" s="5">
        <v>5181</v>
      </c>
      <c r="F9" s="5">
        <v>4000</v>
      </c>
      <c r="G9" s="5">
        <v>5235</v>
      </c>
      <c r="H9" s="21">
        <v>5245</v>
      </c>
      <c r="I9" s="5">
        <v>5261</v>
      </c>
      <c r="J9" s="21">
        <v>5268</v>
      </c>
      <c r="K9" s="175">
        <v>0</v>
      </c>
      <c r="L9" s="5">
        <v>0</v>
      </c>
      <c r="M9" s="176">
        <v>0</v>
      </c>
      <c r="N9" s="128"/>
      <c r="O9" s="5"/>
      <c r="P9" s="5"/>
      <c r="Q9" s="39"/>
      <c r="R9" s="39">
        <v>57904</v>
      </c>
      <c r="S9" s="85">
        <v>161605</v>
      </c>
      <c r="T9" s="98">
        <v>25476</v>
      </c>
      <c r="U9" s="85">
        <v>51448</v>
      </c>
      <c r="V9" s="34"/>
      <c r="W9" s="5"/>
      <c r="X9" s="5"/>
      <c r="Y9" s="5"/>
      <c r="Z9" s="5"/>
      <c r="AA9" s="39"/>
      <c r="AB9" s="39">
        <v>548</v>
      </c>
      <c r="AC9" s="85">
        <v>1706</v>
      </c>
      <c r="AD9" s="98">
        <v>1805</v>
      </c>
      <c r="AE9" s="178" t="s">
        <v>64</v>
      </c>
      <c r="AF9" s="177">
        <v>0</v>
      </c>
      <c r="AG9" s="98">
        <v>0</v>
      </c>
      <c r="AH9" s="178" t="s">
        <v>64</v>
      </c>
      <c r="AI9" s="177">
        <v>7361</v>
      </c>
      <c r="AJ9" s="98">
        <v>6130</v>
      </c>
      <c r="AK9" s="178" t="s">
        <v>64</v>
      </c>
      <c r="AL9" s="133"/>
      <c r="AM9" s="16">
        <v>30.492142901861687</v>
      </c>
      <c r="AN9" s="16">
        <v>43.767536895066051</v>
      </c>
      <c r="AO9" s="16">
        <v>59.589871429303194</v>
      </c>
      <c r="AP9" s="16">
        <v>43.611020995896439</v>
      </c>
      <c r="AQ9" s="16">
        <v>54.19718726700475</v>
      </c>
      <c r="AR9" s="16">
        <v>58.665004752391845</v>
      </c>
      <c r="AS9" s="16">
        <v>62.649045822163792</v>
      </c>
      <c r="AT9" s="87">
        <v>57.2</v>
      </c>
      <c r="AU9" s="120">
        <v>55.91</v>
      </c>
      <c r="AV9" s="43">
        <v>68993567.196544126</v>
      </c>
      <c r="AW9" s="6">
        <v>70841200.391574323</v>
      </c>
      <c r="AX9" s="6">
        <v>105191801.69720151</v>
      </c>
      <c r="AY9" s="6">
        <v>142401575.68824309</v>
      </c>
      <c r="AZ9" s="6">
        <v>121699825.27134165</v>
      </c>
      <c r="BA9" s="6">
        <v>132708292.78148673</v>
      </c>
      <c r="BB9" s="6">
        <v>146010136.09768867</v>
      </c>
      <c r="BC9" s="6">
        <v>166492251.21086392</v>
      </c>
      <c r="BD9" s="26">
        <v>127714909.48999999</v>
      </c>
      <c r="BE9" s="154">
        <v>129729067</v>
      </c>
      <c r="BF9" s="151">
        <v>1654828.3732022014</v>
      </c>
      <c r="BG9" s="6">
        <v>2693430.8854246703</v>
      </c>
      <c r="BH9" s="6">
        <v>2831177.6825402249</v>
      </c>
      <c r="BI9" s="6">
        <v>5487592.5578112816</v>
      </c>
      <c r="BJ9" s="6">
        <v>8563458.6598824132</v>
      </c>
      <c r="BK9" s="6">
        <v>9585313.9708937351</v>
      </c>
      <c r="BL9" s="6">
        <v>7495278.0006943624</v>
      </c>
      <c r="BM9" s="6">
        <v>7963037.7459433926</v>
      </c>
      <c r="BN9" s="6">
        <v>2867651.09</v>
      </c>
      <c r="BO9" s="122">
        <v>3589318.16</v>
      </c>
      <c r="BP9" s="43">
        <v>8611966.4372997303</v>
      </c>
      <c r="BQ9" s="26">
        <v>3028131.81</v>
      </c>
      <c r="BR9" s="6">
        <v>4286153</v>
      </c>
      <c r="BS9" s="112">
        <f t="shared" si="15"/>
        <v>0.41544465992053364</v>
      </c>
      <c r="BT9" s="49">
        <f t="shared" ref="BT9:BV12" si="20">BF9/AV9</f>
        <v>2.3985256023768713E-2</v>
      </c>
      <c r="BU9" s="14">
        <f t="shared" si="20"/>
        <v>3.8020683875156641E-2</v>
      </c>
      <c r="BV9" s="14">
        <f t="shared" si="20"/>
        <v>2.691443284420467E-2</v>
      </c>
      <c r="BW9" s="14">
        <f t="shared" si="18"/>
        <v>3.8536038181383313E-2</v>
      </c>
      <c r="BX9" s="14">
        <f t="shared" si="18"/>
        <v>7.0365414582883298E-2</v>
      </c>
      <c r="BY9" s="14">
        <f t="shared" si="18"/>
        <v>7.2228447597292272E-2</v>
      </c>
      <c r="BZ9" s="14">
        <f t="shared" si="18"/>
        <v>5.133395667599143E-2</v>
      </c>
      <c r="CA9" s="14">
        <f t="shared" si="18"/>
        <v>4.7828278421547285E-2</v>
      </c>
      <c r="CB9" s="23">
        <f>BN9/BD9</f>
        <v>2.2453534215005143E-2</v>
      </c>
      <c r="CC9" s="164">
        <f t="shared" si="6"/>
        <v>2.7667802158786822E-2</v>
      </c>
      <c r="CD9" s="128" t="s">
        <v>15</v>
      </c>
      <c r="CE9" s="15">
        <f t="shared" ref="CE9:CH13" si="21">(BU9-BT9)*100</f>
        <v>1.4035427851387929</v>
      </c>
      <c r="CF9" s="15">
        <f t="shared" si="21"/>
        <v>-1.110625103095197</v>
      </c>
      <c r="CG9" s="15">
        <f t="shared" si="21"/>
        <v>1.1621605337178642</v>
      </c>
      <c r="CH9" s="15">
        <f t="shared" si="21"/>
        <v>3.1829376401499987</v>
      </c>
      <c r="CI9" s="15">
        <f t="shared" si="19"/>
        <v>0.18630330144089741</v>
      </c>
      <c r="CJ9" s="15">
        <f t="shared" si="19"/>
        <v>-2.0894490921300841</v>
      </c>
      <c r="CK9" s="15">
        <f t="shared" si="19"/>
        <v>-0.35056782544441445</v>
      </c>
      <c r="CL9" s="24">
        <f t="shared" si="19"/>
        <v>-2.5374744206542141</v>
      </c>
      <c r="CM9" s="168">
        <f t="shared" si="7"/>
        <v>0.52142679437816797</v>
      </c>
      <c r="CN9" s="137"/>
      <c r="CO9" s="14"/>
      <c r="CP9" s="14"/>
      <c r="CQ9" s="14"/>
      <c r="CR9" s="14">
        <f>AB9/R9</f>
        <v>9.4639403150041448E-3</v>
      </c>
      <c r="CS9" s="14">
        <f t="shared" si="8"/>
        <v>1.0556604065468272E-2</v>
      </c>
      <c r="CT9" s="14">
        <f t="shared" si="8"/>
        <v>7.085099701680013E-2</v>
      </c>
      <c r="CU9" s="14" t="s">
        <v>64</v>
      </c>
      <c r="CV9" s="137">
        <f t="shared" si="3"/>
        <v>0</v>
      </c>
      <c r="CW9" s="14">
        <f t="shared" si="3"/>
        <v>0</v>
      </c>
      <c r="CX9" s="14" t="s">
        <v>64</v>
      </c>
      <c r="CY9" s="137">
        <f t="shared" si="4"/>
        <v>4.5549333250827634E-2</v>
      </c>
      <c r="CZ9" s="23">
        <f t="shared" si="4"/>
        <v>0.24061862144763699</v>
      </c>
      <c r="DA9" s="164" t="s">
        <v>64</v>
      </c>
      <c r="DB9" s="137">
        <f t="shared" si="12"/>
        <v>5.6105937316295908E-2</v>
      </c>
      <c r="DC9" s="23">
        <f t="shared" si="12"/>
        <v>0.3114696184644371</v>
      </c>
      <c r="DD9" s="23" t="s">
        <v>64</v>
      </c>
      <c r="DE9" s="49">
        <f t="shared" si="13"/>
        <v>-2.255244755244766E-2</v>
      </c>
      <c r="DF9" s="164">
        <f t="shared" si="14"/>
        <v>1.0194693044433978</v>
      </c>
      <c r="DG9" s="103" t="s">
        <v>37</v>
      </c>
      <c r="DH9" s="79"/>
      <c r="DI9" s="78" t="s">
        <v>37</v>
      </c>
      <c r="DJ9" s="79"/>
      <c r="DK9" s="103" t="s">
        <v>37</v>
      </c>
      <c r="DL9" s="74"/>
      <c r="DM9" s="74" t="s">
        <v>37</v>
      </c>
      <c r="DN9" s="106"/>
      <c r="DO9" s="78" t="s">
        <v>37</v>
      </c>
      <c r="DP9" s="74"/>
      <c r="DQ9" s="74" t="s">
        <v>37</v>
      </c>
      <c r="DR9" s="79"/>
      <c r="DS9" s="78" t="s">
        <v>37</v>
      </c>
      <c r="DT9" s="74"/>
      <c r="DU9" s="74" t="s">
        <v>37</v>
      </c>
      <c r="DV9" s="79"/>
    </row>
    <row r="10" spans="1:126" x14ac:dyDescent="0.25">
      <c r="A10" s="3">
        <v>6</v>
      </c>
      <c r="B10" s="184" t="s">
        <v>43</v>
      </c>
      <c r="C10" s="34">
        <v>570</v>
      </c>
      <c r="D10" s="5">
        <v>565</v>
      </c>
      <c r="E10" s="5">
        <v>560</v>
      </c>
      <c r="F10" s="5">
        <v>563</v>
      </c>
      <c r="G10" s="5">
        <v>568</v>
      </c>
      <c r="H10" s="21">
        <v>565</v>
      </c>
      <c r="I10" s="5">
        <v>564</v>
      </c>
      <c r="J10" s="21">
        <v>566</v>
      </c>
      <c r="K10" s="175">
        <v>300</v>
      </c>
      <c r="L10" s="5">
        <v>296</v>
      </c>
      <c r="M10" s="176">
        <v>313</v>
      </c>
      <c r="N10" s="128"/>
      <c r="O10" s="5"/>
      <c r="P10" s="5"/>
      <c r="Q10" s="5">
        <v>60</v>
      </c>
      <c r="R10" s="5">
        <v>40</v>
      </c>
      <c r="S10" s="21">
        <v>38</v>
      </c>
      <c r="T10" s="5">
        <v>37</v>
      </c>
      <c r="U10" s="21">
        <v>29</v>
      </c>
      <c r="V10" s="34"/>
      <c r="W10" s="5"/>
      <c r="X10" s="5"/>
      <c r="Y10" s="5"/>
      <c r="Z10" s="5"/>
      <c r="AA10" s="5">
        <v>3</v>
      </c>
      <c r="AB10" s="5">
        <v>5</v>
      </c>
      <c r="AC10" s="21">
        <v>3</v>
      </c>
      <c r="AD10" s="5">
        <v>0</v>
      </c>
      <c r="AE10" s="176">
        <v>0</v>
      </c>
      <c r="AF10" s="175">
        <v>0</v>
      </c>
      <c r="AG10" s="5">
        <v>0</v>
      </c>
      <c r="AH10" s="176">
        <v>0</v>
      </c>
      <c r="AI10" s="175">
        <v>20</v>
      </c>
      <c r="AJ10" s="5">
        <v>15</v>
      </c>
      <c r="AK10" s="176">
        <v>14</v>
      </c>
      <c r="AL10" s="133">
        <v>36.610491687582886</v>
      </c>
      <c r="AM10" s="16">
        <v>56.843728834781821</v>
      </c>
      <c r="AN10" s="16">
        <v>66.391198684128142</v>
      </c>
      <c r="AO10" s="16">
        <v>65.594390470173764</v>
      </c>
      <c r="AP10" s="16">
        <v>68.810080762203967</v>
      </c>
      <c r="AQ10" s="16">
        <v>69.009282815692572</v>
      </c>
      <c r="AR10" s="16">
        <v>70.218723854730484</v>
      </c>
      <c r="AS10" s="16">
        <v>65.352502262366187</v>
      </c>
      <c r="AT10" s="21">
        <v>60.79</v>
      </c>
      <c r="AU10" s="118">
        <v>58.95</v>
      </c>
      <c r="AV10" s="43">
        <v>7927779.2955077095</v>
      </c>
      <c r="AW10" s="6">
        <v>9077417.0323447231</v>
      </c>
      <c r="AX10" s="6">
        <v>13660512.746085679</v>
      </c>
      <c r="AY10" s="6">
        <v>15563637.941730553</v>
      </c>
      <c r="AZ10" s="6">
        <v>12398106.726768773</v>
      </c>
      <c r="BA10" s="6">
        <v>11625936.961087301</v>
      </c>
      <c r="BB10" s="6">
        <v>13564256.890968179</v>
      </c>
      <c r="BC10" s="6">
        <v>13579689.130966812</v>
      </c>
      <c r="BD10" s="26">
        <v>10361858.58</v>
      </c>
      <c r="BE10" s="155">
        <v>10456705.380000001</v>
      </c>
      <c r="BF10" s="151">
        <v>156121.76367806672</v>
      </c>
      <c r="BG10" s="6">
        <v>311702.83606809296</v>
      </c>
      <c r="BH10" s="6">
        <v>492053.26093761565</v>
      </c>
      <c r="BI10" s="6">
        <v>1322731.515472308</v>
      </c>
      <c r="BJ10" s="71">
        <v>676557.04862237547</v>
      </c>
      <c r="BK10" s="6">
        <v>429233.47049817588</v>
      </c>
      <c r="BL10" s="6">
        <v>860564.25404522463</v>
      </c>
      <c r="BM10" s="6">
        <v>718056.58476616524</v>
      </c>
      <c r="BN10" s="6">
        <v>278673.61</v>
      </c>
      <c r="BO10" s="122">
        <v>96795.21</v>
      </c>
      <c r="BP10" s="43">
        <v>1054348.0116789318</v>
      </c>
      <c r="BQ10" s="26">
        <v>383459.13</v>
      </c>
      <c r="BR10" s="6">
        <v>149558.82</v>
      </c>
      <c r="BS10" s="112">
        <f t="shared" si="15"/>
        <v>-0.60997454930855344</v>
      </c>
      <c r="BT10" s="49">
        <f t="shared" si="20"/>
        <v>1.9693000758299793E-2</v>
      </c>
      <c r="BU10" s="14">
        <f t="shared" si="20"/>
        <v>3.4338274308366681E-2</v>
      </c>
      <c r="BV10" s="14">
        <f t="shared" si="20"/>
        <v>3.6020116527369E-2</v>
      </c>
      <c r="BW10" s="14">
        <f t="shared" si="18"/>
        <v>8.4988581745768288E-2</v>
      </c>
      <c r="BX10" s="14">
        <f t="shared" si="18"/>
        <v>5.4569384143275682E-2</v>
      </c>
      <c r="BY10" s="14">
        <f t="shared" si="18"/>
        <v>3.6920333555467033E-2</v>
      </c>
      <c r="BZ10" s="14">
        <f t="shared" si="18"/>
        <v>6.3443523737613305E-2</v>
      </c>
      <c r="CA10" s="14">
        <f t="shared" si="18"/>
        <v>5.2877247618925635E-2</v>
      </c>
      <c r="CB10" s="23">
        <f>BN10/BD10</f>
        <v>2.6894172300120311E-2</v>
      </c>
      <c r="CC10" s="164">
        <f t="shared" si="6"/>
        <v>9.256759799806084E-3</v>
      </c>
      <c r="CD10" s="128" t="s">
        <v>15</v>
      </c>
      <c r="CE10" s="15">
        <f t="shared" si="21"/>
        <v>1.4645273550066888</v>
      </c>
      <c r="CF10" s="15">
        <f t="shared" si="21"/>
        <v>0.16818422190023191</v>
      </c>
      <c r="CG10" s="15">
        <f t="shared" si="21"/>
        <v>4.8968465218399286</v>
      </c>
      <c r="CH10" s="15">
        <f t="shared" si="21"/>
        <v>-3.0419197602492605</v>
      </c>
      <c r="CI10" s="15">
        <f t="shared" si="19"/>
        <v>-1.7649050587808648</v>
      </c>
      <c r="CJ10" s="15">
        <f t="shared" si="19"/>
        <v>2.6523190182146275</v>
      </c>
      <c r="CK10" s="15">
        <f t="shared" si="19"/>
        <v>-1.056627611868767</v>
      </c>
      <c r="CL10" s="24">
        <f t="shared" si="19"/>
        <v>-2.5983075318805322</v>
      </c>
      <c r="CM10" s="168">
        <f t="shared" si="7"/>
        <v>-1.7637412500314227</v>
      </c>
      <c r="CN10" s="137"/>
      <c r="CO10" s="14"/>
      <c r="CP10" s="14"/>
      <c r="CQ10" s="14">
        <f>AA10/Q10</f>
        <v>0.05</v>
      </c>
      <c r="CR10" s="14">
        <f>AB10/R10</f>
        <v>0.125</v>
      </c>
      <c r="CS10" s="14">
        <f t="shared" si="8"/>
        <v>7.8947368421052627E-2</v>
      </c>
      <c r="CT10" s="14">
        <f t="shared" si="8"/>
        <v>0</v>
      </c>
      <c r="CU10" s="14">
        <f t="shared" si="9"/>
        <v>0</v>
      </c>
      <c r="CV10" s="137">
        <f t="shared" si="3"/>
        <v>0</v>
      </c>
      <c r="CW10" s="14">
        <f t="shared" si="3"/>
        <v>0</v>
      </c>
      <c r="CX10" s="14">
        <f t="shared" si="10"/>
        <v>0</v>
      </c>
      <c r="CY10" s="137">
        <f t="shared" si="4"/>
        <v>0.52631578947368418</v>
      </c>
      <c r="CZ10" s="23">
        <f t="shared" si="4"/>
        <v>0.40540540540540543</v>
      </c>
      <c r="DA10" s="164">
        <f t="shared" si="11"/>
        <v>0.48275862068965519</v>
      </c>
      <c r="DB10" s="137">
        <f t="shared" si="12"/>
        <v>0.60526315789473684</v>
      </c>
      <c r="DC10" s="23">
        <f t="shared" si="12"/>
        <v>0.40540540540540543</v>
      </c>
      <c r="DD10" s="23">
        <f t="shared" si="17"/>
        <v>0.48275862068965519</v>
      </c>
      <c r="DE10" s="49">
        <f t="shared" si="13"/>
        <v>-3.026813620661287E-2</v>
      </c>
      <c r="DF10" s="164">
        <f t="shared" si="14"/>
        <v>-0.21621621621621623</v>
      </c>
      <c r="DG10" s="103" t="s">
        <v>37</v>
      </c>
      <c r="DH10" s="79"/>
      <c r="DI10" s="78" t="s">
        <v>37</v>
      </c>
      <c r="DJ10" s="79"/>
      <c r="DK10" s="103" t="s">
        <v>37</v>
      </c>
      <c r="DL10" s="74"/>
      <c r="DM10" s="74" t="s">
        <v>37</v>
      </c>
      <c r="DN10" s="106"/>
      <c r="DO10" s="78" t="s">
        <v>37</v>
      </c>
      <c r="DP10" s="74"/>
      <c r="DQ10" s="74" t="s">
        <v>37</v>
      </c>
      <c r="DR10" s="79"/>
      <c r="DS10" s="78" t="s">
        <v>37</v>
      </c>
      <c r="DT10" s="74"/>
      <c r="DU10" s="74" t="s">
        <v>37</v>
      </c>
      <c r="DV10" s="79"/>
    </row>
    <row r="11" spans="1:126" x14ac:dyDescent="0.25">
      <c r="A11" s="3">
        <v>7</v>
      </c>
      <c r="B11" s="184" t="s">
        <v>44</v>
      </c>
      <c r="C11" s="34">
        <v>15</v>
      </c>
      <c r="D11" s="5">
        <v>14</v>
      </c>
      <c r="E11" s="5">
        <v>13</v>
      </c>
      <c r="F11" s="5">
        <v>16</v>
      </c>
      <c r="G11" s="5">
        <v>16</v>
      </c>
      <c r="H11" s="21">
        <v>15</v>
      </c>
      <c r="I11" s="5" t="s">
        <v>64</v>
      </c>
      <c r="J11" s="21" t="s">
        <v>64</v>
      </c>
      <c r="K11" s="175">
        <v>242</v>
      </c>
      <c r="L11" s="5" t="s">
        <v>64</v>
      </c>
      <c r="M11" s="176" t="s">
        <v>64</v>
      </c>
      <c r="N11" s="128">
        <v>2568</v>
      </c>
      <c r="O11" s="5">
        <v>2853</v>
      </c>
      <c r="P11" s="5">
        <v>3566</v>
      </c>
      <c r="Q11" s="5">
        <v>1644</v>
      </c>
      <c r="R11" s="5">
        <v>5857</v>
      </c>
      <c r="S11" s="21">
        <v>6130</v>
      </c>
      <c r="T11" s="5" t="s">
        <v>64</v>
      </c>
      <c r="U11" s="21" t="s">
        <v>64</v>
      </c>
      <c r="V11" s="34">
        <v>64</v>
      </c>
      <c r="W11" s="5">
        <v>43</v>
      </c>
      <c r="X11" s="5">
        <v>18</v>
      </c>
      <c r="Y11" s="5">
        <v>68</v>
      </c>
      <c r="Z11" s="5">
        <v>55</v>
      </c>
      <c r="AA11" s="5">
        <v>71</v>
      </c>
      <c r="AB11" s="5">
        <v>62</v>
      </c>
      <c r="AC11" s="21">
        <v>131</v>
      </c>
      <c r="AD11" s="5" t="s">
        <v>64</v>
      </c>
      <c r="AE11" s="176" t="s">
        <v>64</v>
      </c>
      <c r="AF11" s="175">
        <v>3997</v>
      </c>
      <c r="AG11" s="5" t="s">
        <v>64</v>
      </c>
      <c r="AH11" s="176" t="s">
        <v>64</v>
      </c>
      <c r="AI11" s="175">
        <v>153</v>
      </c>
      <c r="AJ11" s="5" t="s">
        <v>64</v>
      </c>
      <c r="AK11" s="176" t="s">
        <v>64</v>
      </c>
      <c r="AL11" s="133">
        <v>34.959960387248792</v>
      </c>
      <c r="AM11" s="16">
        <v>40.153442496058645</v>
      </c>
      <c r="AN11" s="16">
        <v>44.03788253908629</v>
      </c>
      <c r="AO11" s="16">
        <v>54.168729830792088</v>
      </c>
      <c r="AP11" s="16">
        <v>54.168729830792088</v>
      </c>
      <c r="AQ11" s="16">
        <v>54.168729830792088</v>
      </c>
      <c r="AR11" s="16">
        <v>54.168729830792088</v>
      </c>
      <c r="AS11" s="16">
        <v>61.624578118508154</v>
      </c>
      <c r="AT11" s="21" t="s">
        <v>64</v>
      </c>
      <c r="AU11" s="118" t="s">
        <v>64</v>
      </c>
      <c r="AV11" s="43">
        <v>4690205.2350299656</v>
      </c>
      <c r="AW11" s="6">
        <v>4745821.0254921718</v>
      </c>
      <c r="AX11" s="6">
        <v>5287623.5764167532</v>
      </c>
      <c r="AY11" s="6">
        <v>6983520.2986892508</v>
      </c>
      <c r="AZ11" s="6">
        <v>7960518.1529985601</v>
      </c>
      <c r="BA11" s="6">
        <v>6788952.5386878848</v>
      </c>
      <c r="BB11" s="6">
        <v>6224345.6212542905</v>
      </c>
      <c r="BC11" s="6">
        <v>7288901.3153027017</v>
      </c>
      <c r="BD11" s="26" t="s">
        <v>64</v>
      </c>
      <c r="BE11" s="154" t="s">
        <v>64</v>
      </c>
      <c r="BF11" s="151">
        <v>201990.88223743747</v>
      </c>
      <c r="BG11" s="6">
        <v>69155.838612187756</v>
      </c>
      <c r="BH11" s="6">
        <v>318629.37604225363</v>
      </c>
      <c r="BI11" s="6">
        <v>768416.2298450208</v>
      </c>
      <c r="BJ11" s="6">
        <v>1175040.2672722409</v>
      </c>
      <c r="BK11" s="6">
        <v>479076.67002464418</v>
      </c>
      <c r="BL11" s="6">
        <v>264298.43882504938</v>
      </c>
      <c r="BM11" s="6">
        <v>404681.81740570627</v>
      </c>
      <c r="BN11" s="6" t="s">
        <v>64</v>
      </c>
      <c r="BO11" s="122" t="s">
        <v>64</v>
      </c>
      <c r="BP11" s="43">
        <v>943585.97845202929</v>
      </c>
      <c r="BQ11" s="26" t="s">
        <v>64</v>
      </c>
      <c r="BR11" s="6" t="s">
        <v>64</v>
      </c>
      <c r="BS11" s="112" t="s">
        <v>64</v>
      </c>
      <c r="BT11" s="49">
        <f t="shared" si="20"/>
        <v>4.3066533790209922E-2</v>
      </c>
      <c r="BU11" s="14">
        <f t="shared" si="20"/>
        <v>1.4571944083166486E-2</v>
      </c>
      <c r="BV11" s="14">
        <f t="shared" si="20"/>
        <v>6.025946655192467E-2</v>
      </c>
      <c r="BW11" s="14">
        <f t="shared" si="18"/>
        <v>0.11003279105371057</v>
      </c>
      <c r="BX11" s="14">
        <f t="shared" si="18"/>
        <v>0.14760851551222554</v>
      </c>
      <c r="BY11" s="14">
        <f t="shared" si="18"/>
        <v>7.0567096661016918E-2</v>
      </c>
      <c r="BZ11" s="14">
        <f t="shared" si="18"/>
        <v>4.2462044190243672E-2</v>
      </c>
      <c r="CA11" s="14">
        <f t="shared" si="18"/>
        <v>5.5520276637042135E-2</v>
      </c>
      <c r="CB11" s="23" t="s">
        <v>64</v>
      </c>
      <c r="CC11" s="164" t="s">
        <v>64</v>
      </c>
      <c r="CD11" s="128"/>
      <c r="CE11" s="15">
        <f t="shared" si="21"/>
        <v>-2.8494589707043438</v>
      </c>
      <c r="CF11" s="15">
        <f t="shared" si="21"/>
        <v>4.5687522468758184</v>
      </c>
      <c r="CG11" s="15">
        <f t="shared" si="21"/>
        <v>4.9773324501785901</v>
      </c>
      <c r="CH11" s="15">
        <f t="shared" si="21"/>
        <v>3.7575724458514967</v>
      </c>
      <c r="CI11" s="15">
        <f t="shared" ref="CI11:CK13" si="22">(BY11-BX11)*100</f>
        <v>-7.7041418851208618</v>
      </c>
      <c r="CJ11" s="15">
        <f t="shared" si="22"/>
        <v>-2.8105052470773244</v>
      </c>
      <c r="CK11" s="15">
        <f t="shared" si="22"/>
        <v>1.3058232446798463</v>
      </c>
      <c r="CL11" s="24" t="s">
        <v>64</v>
      </c>
      <c r="CM11" s="168" t="s">
        <v>64</v>
      </c>
      <c r="CN11" s="137">
        <f>X11/N11</f>
        <v>7.0093457943925233E-3</v>
      </c>
      <c r="CO11" s="14">
        <f>Y11/O11</f>
        <v>2.3834560112162635E-2</v>
      </c>
      <c r="CP11" s="14">
        <f>Z11/P11</f>
        <v>1.5423443634324173E-2</v>
      </c>
      <c r="CQ11" s="14">
        <f>AA11/Q11</f>
        <v>4.3187347931873482E-2</v>
      </c>
      <c r="CR11" s="14">
        <f>AB11/R11</f>
        <v>1.0585624039610723E-2</v>
      </c>
      <c r="CS11" s="14">
        <f>AC11/S11</f>
        <v>2.1370309951060359E-2</v>
      </c>
      <c r="CT11" s="14" t="s">
        <v>64</v>
      </c>
      <c r="CU11" s="14" t="s">
        <v>64</v>
      </c>
      <c r="CV11" s="137">
        <f>AF11/S11</f>
        <v>0.6520391517128874</v>
      </c>
      <c r="CW11" s="14" t="s">
        <v>64</v>
      </c>
      <c r="CX11" s="14" t="s">
        <v>64</v>
      </c>
      <c r="CY11" s="137">
        <f>AI11/S11</f>
        <v>2.4959216965742253E-2</v>
      </c>
      <c r="CZ11" s="23" t="s">
        <v>64</v>
      </c>
      <c r="DA11" s="164" t="s">
        <v>64</v>
      </c>
      <c r="DB11" s="137">
        <f>(AC11+AI11+AF11)/S11</f>
        <v>0.6983686786296901</v>
      </c>
      <c r="DC11" s="23" t="s">
        <v>64</v>
      </c>
      <c r="DD11" s="23" t="s">
        <v>64</v>
      </c>
      <c r="DE11" s="49" t="s">
        <v>64</v>
      </c>
      <c r="DF11" s="164" t="s">
        <v>64</v>
      </c>
      <c r="DG11" s="103" t="s">
        <v>37</v>
      </c>
      <c r="DH11" s="79"/>
      <c r="DI11" s="78" t="s">
        <v>37</v>
      </c>
      <c r="DJ11" s="79"/>
      <c r="DK11" s="103" t="s">
        <v>37</v>
      </c>
      <c r="DL11" s="74"/>
      <c r="DM11" s="74" t="s">
        <v>37</v>
      </c>
      <c r="DN11" s="106"/>
      <c r="DO11" s="78"/>
      <c r="DP11" s="74"/>
      <c r="DQ11" s="74"/>
      <c r="DR11" s="79"/>
      <c r="DS11" s="78"/>
      <c r="DT11" s="74"/>
      <c r="DU11" s="74"/>
      <c r="DV11" s="79"/>
    </row>
    <row r="12" spans="1:126" x14ac:dyDescent="0.25">
      <c r="A12" s="190">
        <v>8</v>
      </c>
      <c r="B12" s="184" t="s">
        <v>45</v>
      </c>
      <c r="C12" s="34">
        <v>20</v>
      </c>
      <c r="D12" s="5">
        <v>22</v>
      </c>
      <c r="E12" s="5">
        <v>28</v>
      </c>
      <c r="F12" s="5">
        <v>29</v>
      </c>
      <c r="G12" s="5">
        <v>26</v>
      </c>
      <c r="H12" s="21">
        <v>37</v>
      </c>
      <c r="I12" s="5">
        <v>36</v>
      </c>
      <c r="J12" s="21" t="s">
        <v>64</v>
      </c>
      <c r="K12" s="175">
        <v>324</v>
      </c>
      <c r="L12" s="5">
        <v>325</v>
      </c>
      <c r="M12" s="176" t="s">
        <v>64</v>
      </c>
      <c r="N12" s="128">
        <v>14702</v>
      </c>
      <c r="O12" s="5"/>
      <c r="P12" s="5"/>
      <c r="Q12" s="5"/>
      <c r="R12" s="5">
        <v>16963</v>
      </c>
      <c r="S12" s="21">
        <v>17095</v>
      </c>
      <c r="T12" s="5">
        <v>16708</v>
      </c>
      <c r="U12" s="21" t="s">
        <v>64</v>
      </c>
      <c r="V12" s="34">
        <v>307</v>
      </c>
      <c r="W12" s="5">
        <v>198</v>
      </c>
      <c r="X12" s="5">
        <v>265</v>
      </c>
      <c r="Y12" s="5">
        <v>805</v>
      </c>
      <c r="Z12" s="5">
        <v>1015</v>
      </c>
      <c r="AA12" s="5">
        <v>857</v>
      </c>
      <c r="AB12" s="5">
        <v>676</v>
      </c>
      <c r="AC12" s="21">
        <v>606</v>
      </c>
      <c r="AD12" s="5">
        <v>218</v>
      </c>
      <c r="AE12" s="176" t="s">
        <v>64</v>
      </c>
      <c r="AF12" s="175">
        <v>0</v>
      </c>
      <c r="AG12" s="5">
        <v>0</v>
      </c>
      <c r="AH12" s="176" t="s">
        <v>64</v>
      </c>
      <c r="AI12" s="175">
        <v>515</v>
      </c>
      <c r="AJ12" s="5">
        <v>285</v>
      </c>
      <c r="AK12" s="176" t="s">
        <v>64</v>
      </c>
      <c r="AL12" s="133">
        <v>32.626450617810939</v>
      </c>
      <c r="AM12" s="16">
        <v>49.729369781617642</v>
      </c>
      <c r="AN12" s="16">
        <v>60.884684776979071</v>
      </c>
      <c r="AO12" s="16">
        <v>59.034951423156386</v>
      </c>
      <c r="AP12" s="16">
        <v>58.70769090671083</v>
      </c>
      <c r="AQ12" s="16">
        <v>59.006493986943731</v>
      </c>
      <c r="AR12" s="16">
        <v>64.982555591601638</v>
      </c>
      <c r="AS12" s="16">
        <v>68.440134091439432</v>
      </c>
      <c r="AT12" s="87">
        <v>62.02</v>
      </c>
      <c r="AU12" s="120" t="s">
        <v>64</v>
      </c>
      <c r="AV12" s="43">
        <v>5166232.6907644235</v>
      </c>
      <c r="AW12" s="6">
        <v>5258545.7680946607</v>
      </c>
      <c r="AX12" s="6">
        <v>7690449.9689813945</v>
      </c>
      <c r="AY12" s="6">
        <v>10076381.181666581</v>
      </c>
      <c r="AZ12" s="6">
        <v>8213480.5721082976</v>
      </c>
      <c r="BA12" s="6">
        <v>8487863.6291199252</v>
      </c>
      <c r="BB12" s="6">
        <v>9260691.4587850962</v>
      </c>
      <c r="BC12" s="6">
        <v>11333558.147079414</v>
      </c>
      <c r="BD12" s="26">
        <v>9226362</v>
      </c>
      <c r="BE12" s="154" t="s">
        <v>64</v>
      </c>
      <c r="BF12" s="151">
        <v>309972.62394636346</v>
      </c>
      <c r="BG12" s="6">
        <v>289851.79367220448</v>
      </c>
      <c r="BH12" s="6">
        <v>836147.77377476508</v>
      </c>
      <c r="BI12" s="6">
        <v>1030800.9060847691</v>
      </c>
      <c r="BJ12" s="6">
        <v>859444.45393025654</v>
      </c>
      <c r="BK12" s="6">
        <v>616956.71908526425</v>
      </c>
      <c r="BL12" s="6">
        <v>941665.10150767502</v>
      </c>
      <c r="BM12" s="6">
        <v>897834.95825294114</v>
      </c>
      <c r="BN12" s="6">
        <v>561543</v>
      </c>
      <c r="BO12" s="122" t="s">
        <v>64</v>
      </c>
      <c r="BP12" s="43">
        <v>4288958.2301751273</v>
      </c>
      <c r="BQ12" s="26">
        <v>4220743</v>
      </c>
      <c r="BR12" s="6" t="s">
        <v>64</v>
      </c>
      <c r="BS12" s="112" t="s">
        <v>64</v>
      </c>
      <c r="BT12" s="49">
        <f t="shared" si="20"/>
        <v>5.9999741107382883E-2</v>
      </c>
      <c r="BU12" s="14">
        <f t="shared" si="20"/>
        <v>5.5120142802755727E-2</v>
      </c>
      <c r="BV12" s="14">
        <f t="shared" si="20"/>
        <v>0.10872546822972355</v>
      </c>
      <c r="BW12" s="14">
        <f t="shared" si="18"/>
        <v>0.10229872089002096</v>
      </c>
      <c r="BX12" s="14">
        <f t="shared" si="18"/>
        <v>0.10463827684073378</v>
      </c>
      <c r="BY12" s="14">
        <f t="shared" si="18"/>
        <v>7.2686926421464459E-2</v>
      </c>
      <c r="BZ12" s="14">
        <f t="shared" si="18"/>
        <v>0.10168410271506999</v>
      </c>
      <c r="CA12" s="14">
        <f t="shared" si="18"/>
        <v>7.921916017912764E-2</v>
      </c>
      <c r="CB12" s="23">
        <f>BN12/BD12</f>
        <v>6.0862883983958144E-2</v>
      </c>
      <c r="CC12" s="191" t="s">
        <v>64</v>
      </c>
      <c r="CD12" s="128"/>
      <c r="CE12" s="15">
        <f t="shared" si="21"/>
        <v>-0.48795983046271557</v>
      </c>
      <c r="CF12" s="15">
        <f t="shared" si="21"/>
        <v>5.3605325426967827</v>
      </c>
      <c r="CG12" s="15">
        <f t="shared" si="21"/>
        <v>-0.64267473397025965</v>
      </c>
      <c r="CH12" s="15">
        <f t="shared" si="21"/>
        <v>0.23395559507128211</v>
      </c>
      <c r="CI12" s="15">
        <f t="shared" si="22"/>
        <v>-3.1951350419269318</v>
      </c>
      <c r="CJ12" s="15">
        <f t="shared" si="22"/>
        <v>2.8997176293605529</v>
      </c>
      <c r="CK12" s="15">
        <f t="shared" si="22"/>
        <v>-2.2464942535942347</v>
      </c>
      <c r="CL12" s="24">
        <f>(CB12-CA12)*100</f>
        <v>-1.8356276195169496</v>
      </c>
      <c r="CM12" s="168" t="s">
        <v>64</v>
      </c>
      <c r="CN12" s="137">
        <f>X12/N12</f>
        <v>1.8024758536253571E-2</v>
      </c>
      <c r="CO12" s="14"/>
      <c r="CP12" s="14"/>
      <c r="CQ12" s="14"/>
      <c r="CR12" s="14">
        <f>AB12/R12</f>
        <v>3.9851441372398752E-2</v>
      </c>
      <c r="CS12" s="14">
        <f>AC12/S12</f>
        <v>3.5448961684703129E-2</v>
      </c>
      <c r="CT12" s="171">
        <f>AD12/T12</f>
        <v>1.3047641848216423E-2</v>
      </c>
      <c r="CU12" s="192" t="s">
        <v>64</v>
      </c>
      <c r="CV12" s="137">
        <f>AF12/S12</f>
        <v>0</v>
      </c>
      <c r="CW12" s="14">
        <f>AG12/T12</f>
        <v>0</v>
      </c>
      <c r="CX12" s="193" t="s">
        <v>64</v>
      </c>
      <c r="CY12" s="137">
        <f>AI12/S12</f>
        <v>3.012576776835332E-2</v>
      </c>
      <c r="CZ12" s="23">
        <f>AJ12/T12</f>
        <v>1.7057696911659086E-2</v>
      </c>
      <c r="DA12" s="191" t="s">
        <v>64</v>
      </c>
      <c r="DB12" s="137">
        <f>(AC12+AI12+AF12)/S12</f>
        <v>6.5574729453056452E-2</v>
      </c>
      <c r="DC12" s="23">
        <f>(AD12+AJ12+AG12)/T12</f>
        <v>3.0105338759875509E-2</v>
      </c>
      <c r="DD12" s="194" t="s">
        <v>64</v>
      </c>
      <c r="DE12" s="49" t="s">
        <v>64</v>
      </c>
      <c r="DF12" s="164" t="s">
        <v>64</v>
      </c>
      <c r="DG12" s="103" t="s">
        <v>37</v>
      </c>
      <c r="DH12" s="79"/>
      <c r="DI12" s="78" t="s">
        <v>37</v>
      </c>
      <c r="DJ12" s="79"/>
      <c r="DK12" s="103" t="s">
        <v>37</v>
      </c>
      <c r="DL12" s="74"/>
      <c r="DM12" s="74" t="s">
        <v>37</v>
      </c>
      <c r="DN12" s="106"/>
      <c r="DO12" s="78" t="s">
        <v>37</v>
      </c>
      <c r="DP12" s="74"/>
      <c r="DQ12" s="74" t="s">
        <v>37</v>
      </c>
      <c r="DR12" s="79"/>
      <c r="DS12" s="78"/>
      <c r="DT12" s="74"/>
      <c r="DU12" s="74"/>
      <c r="DV12" s="79"/>
    </row>
    <row r="13" spans="1:126" ht="15.75" thickBot="1" x14ac:dyDescent="0.3">
      <c r="A13" s="186">
        <v>9</v>
      </c>
      <c r="B13" s="187" t="s">
        <v>46</v>
      </c>
      <c r="C13" s="35"/>
      <c r="D13" s="36"/>
      <c r="E13" s="36"/>
      <c r="F13" s="36">
        <v>762</v>
      </c>
      <c r="G13" s="36">
        <v>838</v>
      </c>
      <c r="H13" s="37">
        <v>838</v>
      </c>
      <c r="I13" s="143">
        <v>778</v>
      </c>
      <c r="J13" s="157">
        <v>743</v>
      </c>
      <c r="K13" s="179">
        <v>69</v>
      </c>
      <c r="L13" s="143">
        <v>48</v>
      </c>
      <c r="M13" s="180">
        <v>48</v>
      </c>
      <c r="N13" s="129"/>
      <c r="O13" s="36">
        <v>8853</v>
      </c>
      <c r="P13" s="36">
        <v>7896</v>
      </c>
      <c r="Q13" s="36">
        <v>7814</v>
      </c>
      <c r="R13" s="36">
        <v>7876</v>
      </c>
      <c r="S13" s="37">
        <v>6916</v>
      </c>
      <c r="T13" s="143">
        <v>7469</v>
      </c>
      <c r="U13" s="157">
        <v>7077</v>
      </c>
      <c r="V13" s="35"/>
      <c r="W13" s="36"/>
      <c r="X13" s="36"/>
      <c r="Y13" s="36">
        <v>386</v>
      </c>
      <c r="Z13" s="36">
        <v>406</v>
      </c>
      <c r="AA13" s="36">
        <v>49</v>
      </c>
      <c r="AB13" s="36">
        <v>330</v>
      </c>
      <c r="AC13" s="37">
        <v>320</v>
      </c>
      <c r="AD13" s="143">
        <v>291</v>
      </c>
      <c r="AE13" s="180">
        <v>303</v>
      </c>
      <c r="AF13" s="179">
        <v>0</v>
      </c>
      <c r="AG13" s="143">
        <v>0</v>
      </c>
      <c r="AH13" s="180">
        <v>0</v>
      </c>
      <c r="AI13" s="179">
        <v>164</v>
      </c>
      <c r="AJ13" s="143">
        <v>104</v>
      </c>
      <c r="AK13" s="180">
        <v>122</v>
      </c>
      <c r="AL13" s="129"/>
      <c r="AM13" s="36"/>
      <c r="AN13" s="109">
        <v>72.623377214699971</v>
      </c>
      <c r="AO13" s="109">
        <v>50.69692261284797</v>
      </c>
      <c r="AP13" s="109">
        <v>55.221654970660389</v>
      </c>
      <c r="AQ13" s="109">
        <v>57.142531915014708</v>
      </c>
      <c r="AR13" s="109">
        <v>61.79532273578409</v>
      </c>
      <c r="AS13" s="109">
        <v>65.124842772664934</v>
      </c>
      <c r="AT13" s="37">
        <v>61.03</v>
      </c>
      <c r="AU13" s="119">
        <v>58.52</v>
      </c>
      <c r="AV13" s="35"/>
      <c r="AW13" s="36"/>
      <c r="AX13" s="36"/>
      <c r="AY13" s="44">
        <v>21403933.415290751</v>
      </c>
      <c r="AZ13" s="44">
        <v>15895272.152691219</v>
      </c>
      <c r="BA13" s="44">
        <v>18218494.772368968</v>
      </c>
      <c r="BB13" s="36">
        <v>19365976.858412873</v>
      </c>
      <c r="BC13" s="44">
        <v>21993264.124848466</v>
      </c>
      <c r="BD13" s="157">
        <v>16526251</v>
      </c>
      <c r="BE13" s="156">
        <v>16855979</v>
      </c>
      <c r="BF13" s="152"/>
      <c r="BG13" s="44"/>
      <c r="BH13" s="44"/>
      <c r="BI13" s="44">
        <v>3052059.6780894818</v>
      </c>
      <c r="BJ13" s="44">
        <v>2231720.5081359814</v>
      </c>
      <c r="BK13" s="44">
        <v>2198642.8648670185</v>
      </c>
      <c r="BL13" s="44">
        <v>1755671.5670371826</v>
      </c>
      <c r="BM13" s="44">
        <v>1915053.130033409</v>
      </c>
      <c r="BN13" s="44">
        <v>1581632</v>
      </c>
      <c r="BO13" s="124">
        <v>1585745</v>
      </c>
      <c r="BP13" s="46">
        <v>3418115.1501698908</v>
      </c>
      <c r="BQ13" s="99">
        <v>3384003</v>
      </c>
      <c r="BR13" s="6">
        <v>5289318.75</v>
      </c>
      <c r="BS13" s="161">
        <f>(BR13-BQ13)/BQ13</f>
        <v>0.56303607000348399</v>
      </c>
      <c r="BT13" s="50"/>
      <c r="BU13" s="51"/>
      <c r="BV13" s="51"/>
      <c r="BW13" s="51">
        <f t="shared" si="18"/>
        <v>0.14259340182347613</v>
      </c>
      <c r="BX13" s="51">
        <f t="shared" si="18"/>
        <v>0.14040152862422869</v>
      </c>
      <c r="BY13" s="51">
        <f t="shared" si="18"/>
        <v>0.12068191649957737</v>
      </c>
      <c r="BZ13" s="51">
        <f t="shared" si="18"/>
        <v>9.0657526850988282E-2</v>
      </c>
      <c r="CA13" s="51">
        <f t="shared" si="18"/>
        <v>8.7074529690649258E-2</v>
      </c>
      <c r="CB13" s="72">
        <f>BN13/BD13</f>
        <v>9.5704222330884367E-2</v>
      </c>
      <c r="CC13" s="165">
        <f t="shared" si="6"/>
        <v>9.4076113882201676E-2</v>
      </c>
      <c r="CD13" s="129"/>
      <c r="CE13" s="52">
        <f t="shared" si="21"/>
        <v>0</v>
      </c>
      <c r="CF13" s="52">
        <f t="shared" si="21"/>
        <v>0</v>
      </c>
      <c r="CG13" s="52">
        <f t="shared" si="21"/>
        <v>14.259340182347612</v>
      </c>
      <c r="CH13" s="52">
        <f t="shared" si="21"/>
        <v>-0.2191873199247435</v>
      </c>
      <c r="CI13" s="52">
        <f t="shared" si="22"/>
        <v>-1.9719612124651329</v>
      </c>
      <c r="CJ13" s="52">
        <f t="shared" si="22"/>
        <v>-3.0024389648589085</v>
      </c>
      <c r="CK13" s="52">
        <f t="shared" si="22"/>
        <v>-0.35829971603390243</v>
      </c>
      <c r="CL13" s="73">
        <f>(CB13-CA13)*100</f>
        <v>0.86296926402351093</v>
      </c>
      <c r="CM13" s="169">
        <f>(CC13-CB13)*100</f>
        <v>-0.16281084486826913</v>
      </c>
      <c r="CN13" s="138"/>
      <c r="CO13" s="51">
        <f>Y13/O13</f>
        <v>4.3601039195752853E-2</v>
      </c>
      <c r="CP13" s="51">
        <f>Z13/P13</f>
        <v>5.1418439716312055E-2</v>
      </c>
      <c r="CQ13" s="51">
        <f>AA13/Q13</f>
        <v>6.2707960071666244E-3</v>
      </c>
      <c r="CR13" s="51">
        <f>AB13/R13</f>
        <v>4.189944134078212E-2</v>
      </c>
      <c r="CS13" s="72">
        <f>AC13/S13</f>
        <v>4.6269519953730479E-2</v>
      </c>
      <c r="CT13" s="51">
        <f>AD13/T13</f>
        <v>3.896103896103896E-2</v>
      </c>
      <c r="CU13" s="165">
        <f t="shared" si="9"/>
        <v>4.281475201356507E-2</v>
      </c>
      <c r="CV13" s="138">
        <f>AF13/S13</f>
        <v>0</v>
      </c>
      <c r="CW13" s="51">
        <f>AG13/T13</f>
        <v>0</v>
      </c>
      <c r="CX13" s="51">
        <f t="shared" si="10"/>
        <v>0</v>
      </c>
      <c r="CY13" s="138">
        <f>AI13/S13</f>
        <v>2.3713128976286871E-2</v>
      </c>
      <c r="CZ13" s="72">
        <f>AJ13/T13</f>
        <v>1.392422010978712E-2</v>
      </c>
      <c r="DA13" s="165">
        <f t="shared" si="11"/>
        <v>1.7238943054966795E-2</v>
      </c>
      <c r="DB13" s="138">
        <f>(AC13+AI13+AF13)/S13</f>
        <v>6.9982648930017349E-2</v>
      </c>
      <c r="DC13" s="72">
        <f>(AD13+AJ13+AG13)/T13</f>
        <v>5.2885259070826078E-2</v>
      </c>
      <c r="DD13" s="165">
        <f t="shared" si="17"/>
        <v>6.0053695068531865E-2</v>
      </c>
      <c r="DE13" s="138">
        <f t="shared" si="13"/>
        <v>-4.1127314435523477E-2</v>
      </c>
      <c r="DF13" s="165">
        <f t="shared" si="14"/>
        <v>-5.248359887535145E-2</v>
      </c>
      <c r="DG13" s="104" t="s">
        <v>37</v>
      </c>
      <c r="DH13" s="82"/>
      <c r="DI13" s="80" t="s">
        <v>37</v>
      </c>
      <c r="DJ13" s="82"/>
      <c r="DK13" s="104" t="s">
        <v>37</v>
      </c>
      <c r="DL13" s="81"/>
      <c r="DM13" s="81" t="s">
        <v>37</v>
      </c>
      <c r="DN13" s="107"/>
      <c r="DO13" s="80" t="s">
        <v>37</v>
      </c>
      <c r="DP13" s="81"/>
      <c r="DQ13" s="81" t="s">
        <v>37</v>
      </c>
      <c r="DR13" s="82"/>
      <c r="DS13" s="80" t="s">
        <v>37</v>
      </c>
      <c r="DT13" s="81"/>
      <c r="DU13" s="81" t="s">
        <v>37</v>
      </c>
      <c r="DV13" s="82"/>
    </row>
    <row r="14" spans="1:126" ht="15.75" thickBot="1" x14ac:dyDescent="0.3">
      <c r="A14" s="7"/>
      <c r="B14" s="188" t="s">
        <v>17</v>
      </c>
      <c r="C14" s="40">
        <f t="shared" ref="C14:AK14" si="23">SUM(C5:C13)</f>
        <v>5995</v>
      </c>
      <c r="D14" s="32">
        <f t="shared" si="23"/>
        <v>6020</v>
      </c>
      <c r="E14" s="32">
        <f t="shared" si="23"/>
        <v>6005</v>
      </c>
      <c r="F14" s="32">
        <f t="shared" si="23"/>
        <v>5629</v>
      </c>
      <c r="G14" s="32">
        <f t="shared" si="23"/>
        <v>7138</v>
      </c>
      <c r="H14" s="126">
        <f t="shared" si="23"/>
        <v>7077</v>
      </c>
      <c r="I14" s="144">
        <f t="shared" si="23"/>
        <v>7015</v>
      </c>
      <c r="J14" s="182">
        <f t="shared" si="23"/>
        <v>7232</v>
      </c>
      <c r="K14" s="126">
        <f t="shared" si="23"/>
        <v>1522</v>
      </c>
      <c r="L14" s="144">
        <f t="shared" si="23"/>
        <v>1396</v>
      </c>
      <c r="M14" s="144">
        <f t="shared" si="23"/>
        <v>790</v>
      </c>
      <c r="N14" s="130">
        <f t="shared" si="23"/>
        <v>24503</v>
      </c>
      <c r="O14" s="38">
        <f t="shared" si="23"/>
        <v>20590</v>
      </c>
      <c r="P14" s="38">
        <f t="shared" si="23"/>
        <v>21628</v>
      </c>
      <c r="Q14" s="38">
        <f t="shared" si="23"/>
        <v>19733</v>
      </c>
      <c r="R14" s="38">
        <f t="shared" si="23"/>
        <v>97803</v>
      </c>
      <c r="S14" s="45">
        <f t="shared" si="23"/>
        <v>202224</v>
      </c>
      <c r="T14" s="145">
        <f t="shared" si="23"/>
        <v>57601</v>
      </c>
      <c r="U14" s="145">
        <f t="shared" si="23"/>
        <v>69269</v>
      </c>
      <c r="V14" s="38">
        <f t="shared" si="23"/>
        <v>741</v>
      </c>
      <c r="W14" s="38">
        <f t="shared" si="23"/>
        <v>326</v>
      </c>
      <c r="X14" s="38">
        <f t="shared" si="23"/>
        <v>361</v>
      </c>
      <c r="Y14" s="38">
        <f t="shared" si="23"/>
        <v>1351</v>
      </c>
      <c r="Z14" s="38">
        <f t="shared" si="23"/>
        <v>1616</v>
      </c>
      <c r="AA14" s="38">
        <f t="shared" si="23"/>
        <v>1222</v>
      </c>
      <c r="AB14" s="38">
        <f t="shared" si="23"/>
        <v>2080</v>
      </c>
      <c r="AC14" s="45">
        <f t="shared" si="23"/>
        <v>3367</v>
      </c>
      <c r="AD14" s="147">
        <f t="shared" si="23"/>
        <v>2692</v>
      </c>
      <c r="AE14" s="145">
        <f t="shared" si="23"/>
        <v>773</v>
      </c>
      <c r="AF14" s="38">
        <f t="shared" si="23"/>
        <v>6366</v>
      </c>
      <c r="AG14" s="145">
        <f t="shared" si="23"/>
        <v>1292</v>
      </c>
      <c r="AH14" s="145">
        <f t="shared" si="23"/>
        <v>1514</v>
      </c>
      <c r="AI14" s="45">
        <f t="shared" si="23"/>
        <v>8737</v>
      </c>
      <c r="AJ14" s="145">
        <f t="shared" si="23"/>
        <v>7035</v>
      </c>
      <c r="AK14" s="149">
        <f t="shared" si="23"/>
        <v>513</v>
      </c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1">
        <f t="shared" ref="AV14:BR14" si="24">SUM(AV5:AV13)</f>
        <v>95280715.533776134</v>
      </c>
      <c r="AW14" s="41">
        <f t="shared" si="24"/>
        <v>98406298.199782595</v>
      </c>
      <c r="AX14" s="41">
        <f t="shared" si="24"/>
        <v>143510073.93241927</v>
      </c>
      <c r="AY14" s="41">
        <f t="shared" si="24"/>
        <v>219149188.13780227</v>
      </c>
      <c r="AZ14" s="41">
        <f t="shared" si="24"/>
        <v>186300422.09492263</v>
      </c>
      <c r="BA14" s="41">
        <f t="shared" si="24"/>
        <v>199675893.29315144</v>
      </c>
      <c r="BB14" s="41">
        <f t="shared" si="24"/>
        <v>216870616.85761604</v>
      </c>
      <c r="BC14" s="41">
        <f t="shared" si="24"/>
        <v>243802087.01145697</v>
      </c>
      <c r="BD14" s="158">
        <f>SUM(BD5:BD13)</f>
        <v>181712073.67000002</v>
      </c>
      <c r="BE14" s="41">
        <f>SUM(BE5:BE13)</f>
        <v>175878327.07999998</v>
      </c>
      <c r="BF14" s="38">
        <f t="shared" si="24"/>
        <v>3113153.8807405769</v>
      </c>
      <c r="BG14" s="38">
        <f t="shared" si="24"/>
        <v>3911594.1286617606</v>
      </c>
      <c r="BH14" s="38">
        <f t="shared" si="24"/>
        <v>5318741.7829152942</v>
      </c>
      <c r="BI14" s="38">
        <f t="shared" si="24"/>
        <v>15024865.752044667</v>
      </c>
      <c r="BJ14" s="38">
        <f t="shared" si="24"/>
        <v>16129898.378495285</v>
      </c>
      <c r="BK14" s="45">
        <f t="shared" si="24"/>
        <v>15735544.54727065</v>
      </c>
      <c r="BL14" s="45">
        <f t="shared" si="24"/>
        <v>13666079.034837592</v>
      </c>
      <c r="BM14" s="45">
        <f t="shared" si="24"/>
        <v>13368183.476474237</v>
      </c>
      <c r="BN14" s="45">
        <f t="shared" si="24"/>
        <v>6162976.0999999996</v>
      </c>
      <c r="BO14" s="45">
        <f t="shared" si="24"/>
        <v>6115560.3300000001</v>
      </c>
      <c r="BP14" s="45">
        <f t="shared" si="24"/>
        <v>26584698.521920763</v>
      </c>
      <c r="BQ14" s="135">
        <f t="shared" si="24"/>
        <v>19138147.969999999</v>
      </c>
      <c r="BR14" s="135">
        <f t="shared" si="24"/>
        <v>17686642.600000001</v>
      </c>
      <c r="BS14" s="224">
        <f>(BR14-BQ14)/BQ14</f>
        <v>-7.5843565023914761E-2</v>
      </c>
      <c r="BT14" s="47"/>
      <c r="BU14" s="47"/>
      <c r="BV14" s="47"/>
      <c r="BW14" s="47"/>
      <c r="BX14" s="47"/>
      <c r="BY14" s="230"/>
      <c r="BZ14" s="47"/>
      <c r="CA14" s="47"/>
      <c r="CB14" s="47"/>
      <c r="CC14" s="226"/>
      <c r="CD14" s="27"/>
      <c r="CE14" s="27"/>
      <c r="CF14" s="27"/>
      <c r="CG14" s="27"/>
      <c r="CH14" s="27"/>
      <c r="CI14" s="28"/>
      <c r="CJ14" s="27"/>
      <c r="CK14" s="27"/>
      <c r="CL14" s="27"/>
      <c r="CM14" s="227"/>
      <c r="CN14" s="47"/>
      <c r="CO14" s="47"/>
      <c r="CP14" s="47"/>
      <c r="CQ14" s="47"/>
      <c r="CR14" s="47"/>
      <c r="CS14" s="47"/>
      <c r="CT14" s="47"/>
      <c r="CU14" s="226"/>
      <c r="CV14" s="47"/>
      <c r="CW14" s="47"/>
      <c r="CX14" s="228"/>
      <c r="CY14" s="47"/>
      <c r="CZ14" s="47"/>
      <c r="DA14" s="30"/>
      <c r="DB14" s="47"/>
      <c r="DC14" s="47"/>
      <c r="DD14" s="226"/>
      <c r="DE14" s="47"/>
      <c r="DF14" s="47"/>
      <c r="DG14" s="83">
        <f>COUNTA(DG5:DG13)</f>
        <v>9</v>
      </c>
      <c r="DH14" s="83">
        <f t="shared" ref="DH14:DV14" si="25">COUNTA(DH5:DH13)</f>
        <v>0</v>
      </c>
      <c r="DI14" s="83">
        <f t="shared" si="25"/>
        <v>9</v>
      </c>
      <c r="DJ14" s="83">
        <f t="shared" si="25"/>
        <v>0</v>
      </c>
      <c r="DK14" s="83">
        <f t="shared" si="25"/>
        <v>9</v>
      </c>
      <c r="DL14" s="83">
        <f t="shared" si="25"/>
        <v>0</v>
      </c>
      <c r="DM14" s="83">
        <f t="shared" si="25"/>
        <v>9</v>
      </c>
      <c r="DN14" s="83">
        <f t="shared" si="25"/>
        <v>0</v>
      </c>
      <c r="DO14" s="83">
        <f t="shared" si="25"/>
        <v>6</v>
      </c>
      <c r="DP14" s="83">
        <f t="shared" si="25"/>
        <v>2</v>
      </c>
      <c r="DQ14" s="83">
        <f t="shared" si="25"/>
        <v>7</v>
      </c>
      <c r="DR14" s="83">
        <f t="shared" si="25"/>
        <v>1</v>
      </c>
      <c r="DS14" s="83">
        <f t="shared" si="25"/>
        <v>5</v>
      </c>
      <c r="DT14" s="83">
        <f t="shared" si="25"/>
        <v>1</v>
      </c>
      <c r="DU14" s="83">
        <f t="shared" si="25"/>
        <v>7</v>
      </c>
      <c r="DV14" s="166">
        <f t="shared" si="25"/>
        <v>0</v>
      </c>
    </row>
    <row r="15" spans="1:126" ht="15.75" thickBot="1" x14ac:dyDescent="0.3">
      <c r="B15" s="189" t="s">
        <v>18</v>
      </c>
      <c r="N15" s="29">
        <f t="shared" ref="N15:AK15" si="26">AVERAGE(N5:N13)</f>
        <v>4900.6000000000004</v>
      </c>
      <c r="O15" s="29">
        <f t="shared" si="26"/>
        <v>4118</v>
      </c>
      <c r="P15" s="29">
        <f t="shared" si="26"/>
        <v>4325.6000000000004</v>
      </c>
      <c r="Q15" s="29">
        <f t="shared" si="26"/>
        <v>3288.8333333333335</v>
      </c>
      <c r="R15" s="29">
        <f t="shared" si="26"/>
        <v>12225.375</v>
      </c>
      <c r="S15" s="131">
        <f t="shared" si="26"/>
        <v>22469.333333333332</v>
      </c>
      <c r="T15" s="29">
        <f t="shared" si="26"/>
        <v>7200.125</v>
      </c>
      <c r="U15" s="229">
        <f t="shared" si="26"/>
        <v>9895.5714285714294</v>
      </c>
      <c r="V15" s="29">
        <f t="shared" si="26"/>
        <v>148.19999999999999</v>
      </c>
      <c r="W15" s="29">
        <f t="shared" si="26"/>
        <v>65.2</v>
      </c>
      <c r="X15" s="29">
        <f t="shared" si="26"/>
        <v>72.2</v>
      </c>
      <c r="Y15" s="29">
        <f t="shared" si="26"/>
        <v>225.16666666666666</v>
      </c>
      <c r="Z15" s="29">
        <f t="shared" si="26"/>
        <v>269.33333333333331</v>
      </c>
      <c r="AA15" s="29">
        <f t="shared" si="26"/>
        <v>174.57142857142858</v>
      </c>
      <c r="AB15" s="29">
        <f t="shared" si="26"/>
        <v>260</v>
      </c>
      <c r="AC15" s="131">
        <f t="shared" si="26"/>
        <v>374.11111111111109</v>
      </c>
      <c r="AD15" s="29">
        <f t="shared" si="26"/>
        <v>336.5</v>
      </c>
      <c r="AE15" s="146">
        <f t="shared" si="26"/>
        <v>128.83333333333334</v>
      </c>
      <c r="AF15" s="29">
        <f t="shared" si="26"/>
        <v>707.33333333333337</v>
      </c>
      <c r="AG15" s="29">
        <f t="shared" si="26"/>
        <v>161.5</v>
      </c>
      <c r="AH15" s="29">
        <f t="shared" si="26"/>
        <v>252.33333333333334</v>
      </c>
      <c r="AI15" s="131">
        <f t="shared" si="26"/>
        <v>970.77777777777783</v>
      </c>
      <c r="AJ15" s="148">
        <f t="shared" si="26"/>
        <v>879.375</v>
      </c>
      <c r="AK15" s="29">
        <f t="shared" si="26"/>
        <v>85.5</v>
      </c>
      <c r="AL15" s="134">
        <f>AVERAGE(AL6:AL14)</f>
        <v>34.533098844058948</v>
      </c>
      <c r="AM15" s="31">
        <f>AVERAGE(AM6:AM14)</f>
        <v>42.458494829283843</v>
      </c>
      <c r="AN15" s="31">
        <f>AVERAGE(AN6:AN14)</f>
        <v>56.877522040284347</v>
      </c>
      <c r="AO15" s="31">
        <f>AVERAGE(AO6:AO14)</f>
        <v>57.304383583474198</v>
      </c>
      <c r="AP15" s="31">
        <f>AVERAGE(AP5:AP14)</f>
        <v>56.480106038731186</v>
      </c>
      <c r="AQ15" s="31">
        <f>AVERAGE(AQ6:AQ14)</f>
        <v>60.121669768527212</v>
      </c>
      <c r="AR15" s="31">
        <f>AVERAGE(AR6:AR14)</f>
        <v>63.778450321853612</v>
      </c>
      <c r="AS15" s="31">
        <f>AVERAGE(AS6:AS14)</f>
        <v>65.375623929288963</v>
      </c>
      <c r="AT15" s="31">
        <f>AVERAGE(AT6:AT14)</f>
        <v>60.385714285714293</v>
      </c>
      <c r="AU15" s="31">
        <f>AVERAGE(AU6:AU14)</f>
        <v>58.276666666666664</v>
      </c>
      <c r="AV15" s="29">
        <f t="shared" ref="AV15:BR15" si="27">AVERAGE(AV5:AV13)</f>
        <v>13611530.790539447</v>
      </c>
      <c r="AW15" s="29">
        <f t="shared" si="27"/>
        <v>14058042.599968942</v>
      </c>
      <c r="AX15" s="110">
        <f t="shared" si="27"/>
        <v>20501439.133202754</v>
      </c>
      <c r="AY15" s="110">
        <f t="shared" si="27"/>
        <v>24349909.79308914</v>
      </c>
      <c r="AZ15" s="110">
        <f t="shared" si="27"/>
        <v>20700046.899435848</v>
      </c>
      <c r="BA15" s="110">
        <f t="shared" si="27"/>
        <v>22186210.365905717</v>
      </c>
      <c r="BB15" s="110">
        <f t="shared" si="27"/>
        <v>24096735.20640178</v>
      </c>
      <c r="BC15" s="110">
        <f t="shared" si="27"/>
        <v>27089120.779050775</v>
      </c>
      <c r="BD15" s="110">
        <f t="shared" si="27"/>
        <v>22714009.208750002</v>
      </c>
      <c r="BE15" s="110">
        <f t="shared" si="27"/>
        <v>25125475.297142856</v>
      </c>
      <c r="BF15" s="29">
        <f t="shared" si="27"/>
        <v>444736.26867722528</v>
      </c>
      <c r="BG15" s="29">
        <f t="shared" si="27"/>
        <v>558799.16123739432</v>
      </c>
      <c r="BH15" s="29">
        <f t="shared" si="27"/>
        <v>759820.25470218493</v>
      </c>
      <c r="BI15" s="29">
        <f t="shared" si="27"/>
        <v>1669429.528004963</v>
      </c>
      <c r="BJ15" s="29">
        <f t="shared" si="27"/>
        <v>1792210.9309439205</v>
      </c>
      <c r="BK15" s="29">
        <f t="shared" si="27"/>
        <v>1748393.8385856277</v>
      </c>
      <c r="BL15" s="29">
        <f t="shared" si="27"/>
        <v>1518453.2260930659</v>
      </c>
      <c r="BM15" s="29">
        <f t="shared" si="27"/>
        <v>1485353.7196082484</v>
      </c>
      <c r="BN15" s="29">
        <f t="shared" si="27"/>
        <v>770372.01249999995</v>
      </c>
      <c r="BO15" s="29">
        <f t="shared" si="27"/>
        <v>873651.47571428574</v>
      </c>
      <c r="BP15" s="29">
        <f t="shared" si="27"/>
        <v>2953855.3913245294</v>
      </c>
      <c r="BQ15" s="131">
        <f t="shared" si="27"/>
        <v>2392268.4962499999</v>
      </c>
      <c r="BR15" s="131">
        <f t="shared" si="27"/>
        <v>2526663.2285714289</v>
      </c>
      <c r="BS15" s="223"/>
      <c r="BT15" s="30">
        <f t="shared" ref="BT15:CA15" si="28">BF14/AV14</f>
        <v>3.2673493931067221E-2</v>
      </c>
      <c r="BU15" s="19">
        <f t="shared" si="28"/>
        <v>3.9749428646533545E-2</v>
      </c>
      <c r="BV15" s="19">
        <f t="shared" si="28"/>
        <v>3.7061800869951179E-2</v>
      </c>
      <c r="BW15" s="19">
        <f t="shared" si="28"/>
        <v>6.8559988196702532E-2</v>
      </c>
      <c r="BX15" s="19">
        <f t="shared" si="28"/>
        <v>8.6580042047767772E-2</v>
      </c>
      <c r="BY15" s="19">
        <f t="shared" si="28"/>
        <v>7.880542957766426E-2</v>
      </c>
      <c r="BZ15" s="19">
        <f t="shared" si="28"/>
        <v>6.3014894469590146E-2</v>
      </c>
      <c r="CA15" s="19">
        <f t="shared" si="28"/>
        <v>5.4832112556304852E-2</v>
      </c>
      <c r="CB15" s="19">
        <f>BN14/BD14</f>
        <v>3.391616184619814E-2</v>
      </c>
      <c r="CC15" s="19">
        <f>BO14/BE14</f>
        <v>3.4771540254748261E-2</v>
      </c>
      <c r="CD15" s="225"/>
      <c r="CE15" s="18">
        <f t="shared" ref="CE15:CM15" si="29">(BU15-BT15)*100</f>
        <v>0.70759347154663244</v>
      </c>
      <c r="CF15" s="18">
        <f t="shared" si="29"/>
        <v>-0.26876277765823658</v>
      </c>
      <c r="CG15" s="18">
        <f t="shared" si="29"/>
        <v>3.149818732675135</v>
      </c>
      <c r="CH15" s="18">
        <f t="shared" si="29"/>
        <v>1.8020053851065241</v>
      </c>
      <c r="CI15" s="18">
        <f t="shared" si="29"/>
        <v>-0.77746124701035124</v>
      </c>
      <c r="CJ15" s="18">
        <f t="shared" si="29"/>
        <v>-1.5790535108074113</v>
      </c>
      <c r="CK15" s="18">
        <f t="shared" si="29"/>
        <v>-0.81827819132852952</v>
      </c>
      <c r="CL15" s="18">
        <f t="shared" si="29"/>
        <v>-2.091595071010671</v>
      </c>
      <c r="CM15" s="18">
        <f t="shared" si="29"/>
        <v>8.5537840855012121E-2</v>
      </c>
      <c r="CN15" s="30">
        <f t="shared" ref="CN15:DE15" si="30">AVERAGE(CN5:CN13)</f>
        <v>9.9719744046336233E-3</v>
      </c>
      <c r="CO15" s="19">
        <f t="shared" si="30"/>
        <v>2.1421210796925116E-2</v>
      </c>
      <c r="CP15" s="19">
        <f t="shared" si="30"/>
        <v>2.254239120831969E-2</v>
      </c>
      <c r="CQ15" s="19">
        <f t="shared" si="30"/>
        <v>2.6642956505111875E-2</v>
      </c>
      <c r="CR15" s="19">
        <f t="shared" si="30"/>
        <v>4.4817228942794746E-2</v>
      </c>
      <c r="CS15" s="19">
        <f t="shared" si="30"/>
        <v>7.4571359968435003E-2</v>
      </c>
      <c r="CT15" s="19">
        <f t="shared" si="30"/>
        <v>7.5069717377910211E-2</v>
      </c>
      <c r="CU15" s="19">
        <f t="shared" si="30"/>
        <v>2.9796575282529988E-2</v>
      </c>
      <c r="CV15" s="30">
        <f t="shared" si="30"/>
        <v>0.15000727919051535</v>
      </c>
      <c r="CW15" s="19">
        <f t="shared" si="30"/>
        <v>8.7467818692114396E-2</v>
      </c>
      <c r="CX15" s="162">
        <f t="shared" si="10"/>
        <v>2.5499622245641389E-2</v>
      </c>
      <c r="CY15" s="19">
        <f t="shared" si="30"/>
        <v>0.13010900193538266</v>
      </c>
      <c r="CZ15" s="19">
        <f t="shared" si="30"/>
        <v>0.14317777910730276</v>
      </c>
      <c r="DA15" s="19">
        <f t="shared" si="30"/>
        <v>0.33407492920674359</v>
      </c>
      <c r="DB15" s="19">
        <f t="shared" si="30"/>
        <v>0.35468764109433309</v>
      </c>
      <c r="DC15" s="19">
        <f t="shared" si="30"/>
        <v>0.30571531517732731</v>
      </c>
      <c r="DD15" s="19">
        <f t="shared" si="30"/>
        <v>0.43317391532007771</v>
      </c>
      <c r="DE15" s="30">
        <f t="shared" si="30"/>
        <v>-3.3513134273207665E-2</v>
      </c>
      <c r="DF15" s="19">
        <f>AVERAGE(DF5:DF13)</f>
        <v>0.23129779005069367</v>
      </c>
    </row>
    <row r="16" spans="1:126" ht="18" x14ac:dyDescent="0.25">
      <c r="B16" s="8"/>
    </row>
    <row r="17" spans="3:108" x14ac:dyDescent="0.25"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R17" s="53"/>
      <c r="AS17" s="53"/>
      <c r="AT17" s="53"/>
      <c r="AU17" s="53"/>
      <c r="BL17" s="53"/>
      <c r="BM17" s="53"/>
      <c r="BN17" s="53"/>
      <c r="BO17" s="53"/>
      <c r="BP17" s="53"/>
      <c r="BQ17" s="53"/>
      <c r="BR17" s="53"/>
      <c r="BS17" s="90"/>
      <c r="BZ17" s="54"/>
    </row>
    <row r="18" spans="3:108" x14ac:dyDescent="0.25">
      <c r="C18" s="86"/>
      <c r="D18" s="197" t="s">
        <v>47</v>
      </c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AA18" s="55"/>
      <c r="AQ18" s="53"/>
      <c r="AR18" s="53"/>
      <c r="AS18" s="53"/>
      <c r="AT18" s="53"/>
      <c r="AU18" s="53"/>
      <c r="BB18" s="53"/>
      <c r="BL18" s="53"/>
      <c r="BM18" s="53"/>
      <c r="BN18" s="53"/>
      <c r="BO18" s="53"/>
      <c r="BS18" s="123"/>
      <c r="BY18" s="55"/>
      <c r="BZ18" s="54"/>
    </row>
    <row r="19" spans="3:108" x14ac:dyDescent="0.25">
      <c r="AA19" s="53"/>
      <c r="AR19" s="53"/>
      <c r="AS19" s="53"/>
      <c r="AT19" s="53"/>
      <c r="AU19" s="53"/>
      <c r="BB19" s="53"/>
      <c r="BL19" s="53"/>
      <c r="BM19" s="53"/>
      <c r="BN19" s="53"/>
      <c r="BO19" s="53"/>
      <c r="BS19" s="123"/>
      <c r="BY19" s="55"/>
      <c r="BZ19" s="54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</row>
    <row r="20" spans="3:108" x14ac:dyDescent="0.25">
      <c r="C20" s="139"/>
      <c r="D20" s="195" t="s">
        <v>73</v>
      </c>
      <c r="E20" s="196"/>
      <c r="F20" s="196"/>
      <c r="G20" s="196"/>
      <c r="H20" s="196"/>
      <c r="I20" s="64"/>
      <c r="J20" s="64"/>
      <c r="K20" s="88"/>
      <c r="L20" s="88"/>
      <c r="M20" s="88"/>
      <c r="O20" s="55"/>
      <c r="Q20" s="55"/>
      <c r="AA20" s="53"/>
      <c r="AR20" s="90"/>
      <c r="AS20" s="90"/>
      <c r="AT20" s="90"/>
      <c r="AU20" s="90"/>
      <c r="AV20" s="67"/>
      <c r="AW20" s="67"/>
      <c r="AX20" s="68"/>
      <c r="AY20" s="68"/>
      <c r="AZ20" s="68"/>
      <c r="BA20" s="58"/>
      <c r="BB20" s="90"/>
      <c r="BC20" s="58"/>
      <c r="BD20" s="58"/>
      <c r="BE20" s="58"/>
      <c r="BF20" s="57"/>
      <c r="BK20" s="53"/>
      <c r="BL20" s="53"/>
      <c r="BM20" s="53"/>
      <c r="BN20" s="53"/>
      <c r="BO20" s="53"/>
      <c r="BS20" s="123"/>
      <c r="BU20" s="56"/>
      <c r="BY20" s="55"/>
      <c r="BZ20" s="54"/>
    </row>
    <row r="21" spans="3:108" x14ac:dyDescent="0.25">
      <c r="F21" s="57"/>
      <c r="G21" s="64"/>
      <c r="H21" s="57"/>
      <c r="I21" s="57"/>
      <c r="J21" s="57"/>
      <c r="K21" s="88"/>
      <c r="L21" s="88"/>
      <c r="M21" s="88"/>
      <c r="O21" s="55"/>
      <c r="Q21" s="55"/>
      <c r="AA21" s="53"/>
      <c r="AR21" s="90"/>
      <c r="AS21" s="90"/>
      <c r="AT21" s="90"/>
      <c r="AU21" s="90"/>
      <c r="AV21" s="57"/>
      <c r="AW21" s="57"/>
      <c r="AX21" s="57"/>
      <c r="AY21" s="57"/>
      <c r="AZ21" s="57"/>
      <c r="BA21" s="57"/>
      <c r="BB21" s="90"/>
      <c r="BC21" s="57"/>
      <c r="BD21" s="57"/>
      <c r="BE21" s="57"/>
      <c r="BF21" s="57"/>
      <c r="BK21" s="53"/>
      <c r="BL21" s="53"/>
      <c r="BM21" s="53"/>
      <c r="BN21" s="53"/>
      <c r="BO21" s="53"/>
      <c r="BS21" s="123"/>
      <c r="BU21" s="56"/>
      <c r="BY21" s="55"/>
      <c r="BZ21" s="54"/>
    </row>
    <row r="22" spans="3:108" x14ac:dyDescent="0.25">
      <c r="F22" s="63"/>
      <c r="G22" s="64"/>
      <c r="H22" s="63"/>
      <c r="I22" s="63"/>
      <c r="J22" s="63"/>
      <c r="K22" s="88"/>
      <c r="L22" s="88"/>
      <c r="M22" s="88"/>
      <c r="O22" s="55"/>
      <c r="Q22" s="55"/>
      <c r="AA22" s="53"/>
      <c r="AR22" s="90"/>
      <c r="AS22" s="90"/>
      <c r="AT22" s="90"/>
      <c r="AU22" s="90"/>
      <c r="AV22" s="57"/>
      <c r="AW22" s="57"/>
      <c r="AX22" s="57"/>
      <c r="AY22" s="57"/>
      <c r="AZ22" s="57"/>
      <c r="BA22" s="57"/>
      <c r="BB22" s="90"/>
      <c r="BC22" s="57"/>
      <c r="BD22" s="57"/>
      <c r="BE22" s="57"/>
      <c r="BF22" s="57"/>
      <c r="BK22" s="53"/>
      <c r="BL22" s="53"/>
      <c r="BM22" s="53"/>
      <c r="BN22" s="53"/>
      <c r="BO22" s="53"/>
      <c r="BS22" s="123"/>
      <c r="BU22" s="56"/>
      <c r="BY22" s="55"/>
      <c r="BZ22" s="54"/>
    </row>
    <row r="23" spans="3:108" x14ac:dyDescent="0.25">
      <c r="F23" s="60"/>
      <c r="G23" s="64"/>
      <c r="H23" s="60"/>
      <c r="I23" s="60"/>
      <c r="J23" s="60"/>
      <c r="K23" s="88"/>
      <c r="L23" s="88"/>
      <c r="M23" s="88"/>
      <c r="O23" s="55"/>
      <c r="Q23" s="55"/>
      <c r="AA23" s="53"/>
      <c r="AL23" s="57"/>
      <c r="AM23" s="57"/>
      <c r="AN23" s="57"/>
      <c r="AO23" s="57"/>
      <c r="AP23" s="57"/>
      <c r="AQ23" s="57"/>
      <c r="AR23" s="90"/>
      <c r="AS23" s="90"/>
      <c r="AT23" s="90"/>
      <c r="AU23" s="90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K23" s="53"/>
      <c r="BL23" s="53"/>
      <c r="BM23" s="53"/>
      <c r="BN23" s="53"/>
      <c r="BO23" s="53"/>
      <c r="BS23" s="123"/>
      <c r="BT23" s="58"/>
      <c r="BU23" s="58"/>
      <c r="BV23" s="58"/>
      <c r="BW23" s="58"/>
      <c r="BX23" s="58"/>
      <c r="BY23" s="58"/>
      <c r="BZ23" s="54"/>
      <c r="CA23" s="58"/>
      <c r="CB23" s="58"/>
      <c r="CC23" s="58"/>
    </row>
    <row r="24" spans="3:108" x14ac:dyDescent="0.25">
      <c r="F24" s="57"/>
      <c r="G24" s="64"/>
      <c r="H24" s="57"/>
      <c r="I24" s="57"/>
      <c r="J24" s="57"/>
      <c r="K24" s="88"/>
      <c r="L24" s="88"/>
      <c r="M24" s="88"/>
      <c r="O24" s="55"/>
      <c r="Q24" s="55"/>
      <c r="AA24" s="53"/>
      <c r="AL24" s="65"/>
      <c r="AM24" s="65"/>
      <c r="AN24" s="65"/>
      <c r="AO24" s="65"/>
      <c r="AP24" s="65"/>
      <c r="AQ24" s="65"/>
      <c r="AR24" s="90"/>
      <c r="AS24" s="91"/>
      <c r="AT24" s="91"/>
      <c r="AU24" s="91"/>
      <c r="AV24" s="57"/>
      <c r="AW24" s="57"/>
      <c r="AX24" s="57"/>
      <c r="AY24" s="57"/>
      <c r="AZ24" s="57"/>
      <c r="BA24" s="57"/>
      <c r="BB24" s="62"/>
      <c r="BC24" s="57"/>
      <c r="BD24" s="57"/>
      <c r="BE24" s="57"/>
      <c r="BF24" s="91"/>
      <c r="BK24" s="53"/>
      <c r="BL24" s="53"/>
      <c r="BM24" s="53"/>
      <c r="BN24" s="53"/>
      <c r="BO24" s="53"/>
      <c r="BS24" s="123"/>
      <c r="BT24" s="57"/>
      <c r="BU24" s="61"/>
      <c r="BV24" s="57"/>
      <c r="BW24" s="57"/>
      <c r="BX24" s="57"/>
      <c r="BY24" s="59"/>
      <c r="BZ24" s="54"/>
      <c r="CA24" s="57"/>
      <c r="CB24" s="57"/>
      <c r="CC24" s="57"/>
    </row>
    <row r="25" spans="3:108" x14ac:dyDescent="0.25">
      <c r="F25" s="63"/>
      <c r="G25" s="64"/>
      <c r="H25" s="63"/>
      <c r="I25" s="63"/>
      <c r="J25" s="63"/>
      <c r="K25" s="88"/>
      <c r="L25" s="88"/>
      <c r="M25" s="88"/>
      <c r="O25" s="55"/>
      <c r="Q25" s="55"/>
      <c r="AA25" s="53"/>
      <c r="AR25" s="90"/>
      <c r="AS25" s="57"/>
      <c r="AT25" s="57"/>
      <c r="AU25" s="57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7"/>
      <c r="BK25" s="53"/>
      <c r="BM25" s="53"/>
      <c r="BN25" s="53"/>
      <c r="BO25" s="53"/>
      <c r="BS25" s="123"/>
      <c r="BT25" s="57"/>
      <c r="BU25" s="61"/>
      <c r="BV25" s="60"/>
      <c r="BW25" s="57"/>
      <c r="BX25" s="57"/>
      <c r="BY25" s="59"/>
      <c r="BZ25" s="54"/>
      <c r="CA25" s="57"/>
      <c r="CB25" s="57"/>
      <c r="CC25" s="57"/>
    </row>
    <row r="26" spans="3:108" x14ac:dyDescent="0.25">
      <c r="G26" s="64"/>
      <c r="K26" s="88"/>
      <c r="L26" s="88"/>
      <c r="M26" s="88"/>
      <c r="O26" s="55"/>
      <c r="Q26" s="55"/>
      <c r="AA26" s="53"/>
      <c r="AR26" s="90"/>
      <c r="AS26" s="91"/>
      <c r="AT26" s="91"/>
      <c r="AU26" s="91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91"/>
      <c r="BK26" s="53"/>
      <c r="BM26" s="53"/>
      <c r="BN26" s="53"/>
      <c r="BO26" s="53"/>
      <c r="BS26" s="123"/>
      <c r="BT26" s="62"/>
      <c r="BU26" s="62"/>
      <c r="BV26" s="62"/>
      <c r="BW26" s="59"/>
      <c r="BX26" s="62"/>
      <c r="BY26" s="62"/>
      <c r="BZ26" s="57"/>
      <c r="CA26" s="57"/>
      <c r="CB26" s="57"/>
      <c r="CC26" s="57"/>
    </row>
    <row r="27" spans="3:108" x14ac:dyDescent="0.25">
      <c r="G27" s="64"/>
      <c r="K27" s="88"/>
      <c r="L27" s="88"/>
      <c r="M27" s="88"/>
      <c r="O27" s="55"/>
      <c r="Q27" s="55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90"/>
      <c r="BC27" s="57"/>
      <c r="BD27" s="57"/>
      <c r="BE27" s="57"/>
      <c r="BF27" s="57"/>
      <c r="BK27" s="53"/>
      <c r="BT27" s="57"/>
      <c r="BU27" s="61"/>
      <c r="BV27" s="60"/>
      <c r="BW27" s="57"/>
      <c r="BX27" s="57"/>
      <c r="BY27" s="57"/>
      <c r="BZ27" s="57"/>
      <c r="CA27" s="57"/>
      <c r="CB27" s="57"/>
      <c r="CC27" s="57"/>
    </row>
    <row r="28" spans="3:108" x14ac:dyDescent="0.25">
      <c r="G28" s="64"/>
      <c r="K28" s="88"/>
      <c r="L28" s="88"/>
      <c r="M28" s="88"/>
      <c r="O28" s="55"/>
      <c r="Q28" s="55"/>
      <c r="AR28" s="57"/>
      <c r="AS28" s="57"/>
      <c r="AT28" s="57"/>
      <c r="AU28" s="57"/>
      <c r="AV28" s="91"/>
      <c r="AW28" s="57"/>
      <c r="AX28" s="57"/>
      <c r="AY28" s="57"/>
      <c r="AZ28" s="57"/>
      <c r="BA28" s="57"/>
      <c r="BB28" s="90"/>
      <c r="BC28" s="57"/>
      <c r="BD28" s="57"/>
      <c r="BE28" s="57"/>
      <c r="BF28" s="57"/>
      <c r="BK28" s="53"/>
      <c r="BT28" s="62"/>
      <c r="BU28" s="62"/>
      <c r="BV28" s="62"/>
      <c r="BW28" s="62"/>
      <c r="BX28" s="62"/>
      <c r="BY28" s="62"/>
      <c r="BZ28" s="57"/>
      <c r="CA28" s="57"/>
      <c r="CB28" s="57"/>
      <c r="CC28" s="57"/>
    </row>
    <row r="29" spans="3:108" x14ac:dyDescent="0.25">
      <c r="K29" s="88"/>
      <c r="L29" s="88"/>
      <c r="M29" s="88"/>
      <c r="AR29" s="57"/>
      <c r="AS29" s="57"/>
      <c r="AT29" s="57"/>
      <c r="AU29" s="57"/>
      <c r="AV29" s="91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K29" s="53"/>
      <c r="BT29" s="57"/>
      <c r="BU29" s="57"/>
      <c r="BV29" s="60"/>
      <c r="BW29" s="57"/>
      <c r="BX29" s="57"/>
      <c r="BY29" s="57"/>
      <c r="BZ29" s="57"/>
      <c r="CA29" s="57"/>
      <c r="CB29" s="57"/>
      <c r="CC29" s="57"/>
    </row>
    <row r="30" spans="3:108" x14ac:dyDescent="0.25">
      <c r="K30" s="88"/>
      <c r="L30" s="88"/>
      <c r="M30" s="88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T30" s="62"/>
      <c r="BU30" s="62"/>
      <c r="BV30" s="62"/>
      <c r="BW30" s="62"/>
      <c r="BX30" s="62"/>
      <c r="BY30" s="62"/>
      <c r="BZ30" s="57"/>
      <c r="CA30" s="57"/>
      <c r="CB30" s="57"/>
      <c r="CC30" s="57"/>
    </row>
    <row r="31" spans="3:108" x14ac:dyDescent="0.25">
      <c r="BT31" s="57"/>
      <c r="BU31" s="57"/>
      <c r="BV31" s="60"/>
      <c r="BW31" s="57"/>
      <c r="BX31" s="57"/>
      <c r="BY31" s="57"/>
      <c r="BZ31" s="57"/>
      <c r="CA31" s="57"/>
      <c r="CB31" s="57"/>
      <c r="CC31" s="57"/>
    </row>
    <row r="32" spans="3:108" x14ac:dyDescent="0.25">
      <c r="BT32" s="62"/>
      <c r="BU32" s="62"/>
      <c r="BV32" s="62"/>
      <c r="BW32" s="62"/>
      <c r="BX32" s="62"/>
      <c r="BY32" s="62"/>
      <c r="BZ32" s="57"/>
      <c r="CA32" s="57"/>
      <c r="CB32" s="57"/>
      <c r="CC32" s="57"/>
    </row>
    <row r="33" spans="74:74" x14ac:dyDescent="0.25">
      <c r="BV33" s="54"/>
    </row>
  </sheetData>
  <mergeCells count="34">
    <mergeCell ref="DS2:DV2"/>
    <mergeCell ref="DS3:DT3"/>
    <mergeCell ref="DU3:DV3"/>
    <mergeCell ref="BT2:CC3"/>
    <mergeCell ref="CD2:CM3"/>
    <mergeCell ref="CN2:CU3"/>
    <mergeCell ref="CV2:CX3"/>
    <mergeCell ref="CY2:DA3"/>
    <mergeCell ref="DO2:DR2"/>
    <mergeCell ref="DO3:DP3"/>
    <mergeCell ref="DQ3:DR3"/>
    <mergeCell ref="DB2:DD3"/>
    <mergeCell ref="A1:AF1"/>
    <mergeCell ref="A2:B3"/>
    <mergeCell ref="C2:J3"/>
    <mergeCell ref="K2:M3"/>
    <mergeCell ref="N2:U3"/>
    <mergeCell ref="V2:AE3"/>
    <mergeCell ref="AF2:AH3"/>
    <mergeCell ref="D20:H20"/>
    <mergeCell ref="D18:N18"/>
    <mergeCell ref="DI2:DJ3"/>
    <mergeCell ref="DK2:DN2"/>
    <mergeCell ref="DK3:DL3"/>
    <mergeCell ref="DM3:DN3"/>
    <mergeCell ref="DG2:DH3"/>
    <mergeCell ref="DE2:DE4"/>
    <mergeCell ref="DF2:DF4"/>
    <mergeCell ref="BS2:BS3"/>
    <mergeCell ref="AI2:AK3"/>
    <mergeCell ref="AL2:AU3"/>
    <mergeCell ref="AV2:BE3"/>
    <mergeCell ref="BF2:BO3"/>
    <mergeCell ref="BP2:BR3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colBreaks count="1" manualBreakCount="1">
    <brk id="73" min="1" max="228" man="1"/>
  </colBreaks>
  <ignoredErrors>
    <ignoredError sqref="BK14" formula="1"/>
    <ignoredError sqref="AL15:AO15 AQ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PILSĒTAS</vt:lpstr>
      <vt:lpstr>PILSĒTAS!Print_Area</vt:lpstr>
      <vt:lpstr>PILSĒTAS!Print_Titles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lielajās pilsētās</dc:title>
  <dc:subject>pielikums</dc:subject>
  <dc:creator>Dace Seile</dc:creator>
  <dc:description>67013030, dace.seile@em.gov.lv</dc:description>
  <cp:lastModifiedBy>Patricija Ozoliņa</cp:lastModifiedBy>
  <cp:lastPrinted>2012-10-30T11:37:58Z</cp:lastPrinted>
  <dcterms:created xsi:type="dcterms:W3CDTF">2010-09-28T08:11:11Z</dcterms:created>
  <dcterms:modified xsi:type="dcterms:W3CDTF">2015-10-06T07:38:00Z</dcterms:modified>
</cp:coreProperties>
</file>