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95" windowWidth="19155" windowHeight="10830" tabRatio="413"/>
  </bookViews>
  <sheets>
    <sheet name="PILSĒTAS" sheetId="1" r:id="rId1"/>
  </sheets>
  <definedNames>
    <definedName name="_xlnm.Print_Area" localSheetId="0">PILSĒTAS!$A$2:$CP$16</definedName>
    <definedName name="_xlnm.Print_Titles" localSheetId="0">PILSĒTAS!$2:$4</definedName>
  </definedNames>
  <calcPr calcId="145621"/>
</workbook>
</file>

<file path=xl/calcChain.xml><?xml version="1.0" encoding="utf-8"?>
<calcChain xmlns="http://schemas.openxmlformats.org/spreadsheetml/2006/main">
  <c r="BI13" i="1" l="1"/>
  <c r="BI6" i="1" l="1"/>
  <c r="BI7" i="1"/>
  <c r="BI8" i="1"/>
  <c r="BI9" i="1"/>
  <c r="BI10" i="1"/>
  <c r="BI12" i="1"/>
  <c r="BI5" i="1"/>
  <c r="CN6" i="1" l="1"/>
  <c r="CN7" i="1"/>
  <c r="CN8" i="1"/>
  <c r="CN9" i="1"/>
  <c r="CN10" i="1"/>
  <c r="CN12" i="1"/>
  <c r="CN13" i="1"/>
  <c r="CN5" i="1"/>
  <c r="CL6" i="1"/>
  <c r="CL7" i="1"/>
  <c r="CL8" i="1"/>
  <c r="CL9" i="1"/>
  <c r="CL10" i="1"/>
  <c r="CL12" i="1"/>
  <c r="CL13" i="1"/>
  <c r="CL5" i="1"/>
  <c r="CJ6" i="1"/>
  <c r="CJ7" i="1"/>
  <c r="CJ8" i="1"/>
  <c r="CJ9" i="1"/>
  <c r="CJ10" i="1"/>
  <c r="CJ12" i="1"/>
  <c r="CJ13" i="1"/>
  <c r="CJ5" i="1"/>
  <c r="CH6" i="1"/>
  <c r="CH7" i="1"/>
  <c r="CH8" i="1"/>
  <c r="CH9" i="1"/>
  <c r="CH10" i="1"/>
  <c r="CH12" i="1"/>
  <c r="CH13" i="1"/>
  <c r="CH5" i="1"/>
  <c r="BR5" i="1"/>
  <c r="BR6" i="1"/>
  <c r="BR7" i="1"/>
  <c r="BR8" i="1"/>
  <c r="BR9" i="1"/>
  <c r="BR12" i="1"/>
  <c r="BR13" i="1"/>
  <c r="BQ10" i="1"/>
  <c r="BR10" i="1"/>
  <c r="CA10" i="1" s="1"/>
  <c r="CY14" i="1" l="1"/>
  <c r="CZ14" i="1"/>
  <c r="DA14" i="1"/>
  <c r="DB14" i="1"/>
  <c r="CP6" i="1"/>
  <c r="CP7" i="1"/>
  <c r="CP8" i="1"/>
  <c r="CP9" i="1"/>
  <c r="CP10" i="1"/>
  <c r="CP12" i="1"/>
  <c r="CP13" i="1"/>
  <c r="CP5" i="1"/>
  <c r="CO7" i="1"/>
  <c r="CO8" i="1"/>
  <c r="CO9" i="1"/>
  <c r="CO10" i="1"/>
  <c r="CO12" i="1"/>
  <c r="CO13" i="1"/>
  <c r="CO5" i="1"/>
  <c r="CO6" i="1"/>
  <c r="CN15" i="1"/>
  <c r="CL15" i="1"/>
  <c r="CJ15" i="1"/>
  <c r="CH15" i="1"/>
  <c r="BH15" i="1"/>
  <c r="BH14" i="1"/>
  <c r="BI14" i="1" s="1"/>
  <c r="BF15" i="1"/>
  <c r="BF14" i="1"/>
  <c r="AW15" i="1"/>
  <c r="AW14" i="1"/>
  <c r="AN15" i="1"/>
  <c r="AE15" i="1"/>
  <c r="AE14" i="1"/>
  <c r="AC15" i="1"/>
  <c r="AC14" i="1"/>
  <c r="AA15" i="1"/>
  <c r="AA14" i="1"/>
  <c r="R15" i="1"/>
  <c r="R14" i="1"/>
  <c r="K14" i="1"/>
  <c r="BR15" i="1" l="1"/>
  <c r="I14" i="1"/>
  <c r="CR14" i="1" l="1"/>
  <c r="CS14" i="1"/>
  <c r="CT14" i="1"/>
  <c r="CU14" i="1"/>
  <c r="CV14" i="1"/>
  <c r="CW14" i="1"/>
  <c r="CX14" i="1"/>
  <c r="CQ14" i="1"/>
  <c r="CP15" i="1" l="1"/>
  <c r="CK6" i="1" l="1"/>
  <c r="CK7" i="1"/>
  <c r="CK8" i="1"/>
  <c r="CK9" i="1"/>
  <c r="CK10" i="1"/>
  <c r="CK11" i="1"/>
  <c r="CK12" i="1"/>
  <c r="CK13" i="1"/>
  <c r="CI6" i="1"/>
  <c r="CI7" i="1"/>
  <c r="CI8" i="1"/>
  <c r="CI9" i="1"/>
  <c r="CI10" i="1"/>
  <c r="CI11" i="1"/>
  <c r="CI12" i="1"/>
  <c r="CI13" i="1"/>
  <c r="CM6" i="1" l="1"/>
  <c r="CM7" i="1"/>
  <c r="CM8" i="1"/>
  <c r="CM9" i="1"/>
  <c r="CM10" i="1"/>
  <c r="CM11" i="1"/>
  <c r="CM12" i="1"/>
  <c r="CM13" i="1"/>
  <c r="CM5" i="1"/>
  <c r="CK5" i="1"/>
  <c r="CK15" i="1" s="1"/>
  <c r="CI5" i="1"/>
  <c r="CI15" i="1" s="1"/>
  <c r="CG6" i="1"/>
  <c r="CG7" i="1"/>
  <c r="CG8" i="1"/>
  <c r="CG9" i="1"/>
  <c r="CG10" i="1"/>
  <c r="CG11" i="1"/>
  <c r="CG12" i="1"/>
  <c r="CG13" i="1"/>
  <c r="CG5" i="1"/>
  <c r="BQ6" i="1"/>
  <c r="BQ7" i="1"/>
  <c r="CA7" i="1" s="1"/>
  <c r="BQ8" i="1"/>
  <c r="CA8" i="1" s="1"/>
  <c r="BQ9" i="1"/>
  <c r="CA9" i="1" s="1"/>
  <c r="BQ11" i="1"/>
  <c r="BQ12" i="1"/>
  <c r="CA12" i="1" s="1"/>
  <c r="BQ13" i="1"/>
  <c r="CA13" i="1" s="1"/>
  <c r="BQ5" i="1"/>
  <c r="CA5" i="1" s="1"/>
  <c r="BE15" i="1"/>
  <c r="BG15" i="1"/>
  <c r="BE14" i="1"/>
  <c r="BG14" i="1"/>
  <c r="AV15" i="1"/>
  <c r="AV14" i="1"/>
  <c r="AM15" i="1"/>
  <c r="Z15" i="1"/>
  <c r="AB15" i="1"/>
  <c r="AD15" i="1"/>
  <c r="Z14" i="1"/>
  <c r="AB14" i="1"/>
  <c r="AD14" i="1"/>
  <c r="Q15" i="1"/>
  <c r="Q14" i="1"/>
  <c r="H14" i="1"/>
  <c r="J14" i="1"/>
  <c r="AF15" i="1"/>
  <c r="BZ6" i="1" l="1"/>
  <c r="CA6" i="1"/>
  <c r="BQ15" i="1"/>
  <c r="CA15" i="1" s="1"/>
  <c r="CG15" i="1"/>
  <c r="CM15" i="1"/>
  <c r="CF7" i="1"/>
  <c r="CF8" i="1"/>
  <c r="CF9" i="1"/>
  <c r="CF10" i="1"/>
  <c r="CF11" i="1"/>
  <c r="CF12" i="1"/>
  <c r="CF13" i="1"/>
  <c r="CF5" i="1"/>
  <c r="CE7" i="1"/>
  <c r="CE8" i="1"/>
  <c r="CE10" i="1"/>
  <c r="CE11" i="1"/>
  <c r="CE13" i="1"/>
  <c r="CE5" i="1"/>
  <c r="BO6" i="1"/>
  <c r="BO7" i="1"/>
  <c r="BO8" i="1"/>
  <c r="BO9" i="1"/>
  <c r="BO10" i="1"/>
  <c r="BO11" i="1"/>
  <c r="BO12" i="1"/>
  <c r="BO13" i="1"/>
  <c r="BN6" i="1"/>
  <c r="BN7" i="1"/>
  <c r="BN8" i="1"/>
  <c r="BN9" i="1"/>
  <c r="BN10" i="1"/>
  <c r="BN11" i="1"/>
  <c r="BN12" i="1"/>
  <c r="BN13" i="1"/>
  <c r="BN5" i="1"/>
  <c r="BO5" i="1"/>
  <c r="BP6" i="1"/>
  <c r="BP7" i="1"/>
  <c r="BZ7" i="1" s="1"/>
  <c r="BP8" i="1"/>
  <c r="BZ8" i="1" s="1"/>
  <c r="BP9" i="1"/>
  <c r="BP10" i="1"/>
  <c r="BZ10" i="1" s="1"/>
  <c r="BP11" i="1"/>
  <c r="BZ11" i="1" s="1"/>
  <c r="BP12" i="1"/>
  <c r="BZ12" i="1" s="1"/>
  <c r="BP13" i="1"/>
  <c r="BP5" i="1"/>
  <c r="BZ5" i="1" s="1"/>
  <c r="BD15" i="1"/>
  <c r="BD14" i="1"/>
  <c r="AU15" i="1"/>
  <c r="AU14" i="1"/>
  <c r="AL15" i="1"/>
  <c r="Y15" i="1"/>
  <c r="Y14" i="1"/>
  <c r="P15" i="1"/>
  <c r="P14" i="1"/>
  <c r="G14" i="1"/>
  <c r="BY13" i="1" l="1"/>
  <c r="BZ13" i="1"/>
  <c r="BY9" i="1"/>
  <c r="BZ9" i="1"/>
  <c r="BP15" i="1"/>
  <c r="BZ15" i="1" s="1"/>
  <c r="BY12" i="1"/>
  <c r="BY8" i="1"/>
  <c r="CF15" i="1"/>
  <c r="BY11" i="1"/>
  <c r="BY7" i="1"/>
  <c r="BY5" i="1"/>
  <c r="BY10" i="1"/>
  <c r="BY6" i="1"/>
  <c r="BB14" i="1"/>
  <c r="BA14" i="1"/>
  <c r="AZ14" i="1"/>
  <c r="AY14" i="1"/>
  <c r="AX14" i="1"/>
  <c r="AT14" i="1"/>
  <c r="AS14" i="1"/>
  <c r="AR14" i="1"/>
  <c r="AJ15" i="1"/>
  <c r="BM13" i="1"/>
  <c r="BV13" i="1" s="1"/>
  <c r="CC13" i="1"/>
  <c r="CD13" i="1"/>
  <c r="BT13" i="1"/>
  <c r="BU13" i="1"/>
  <c r="BX13" i="1"/>
  <c r="BX11" i="1"/>
  <c r="BC15" i="1"/>
  <c r="BB15" i="1"/>
  <c r="BA15" i="1"/>
  <c r="AZ15" i="1"/>
  <c r="AY15" i="1"/>
  <c r="AX15" i="1"/>
  <c r="AT15" i="1"/>
  <c r="AS15" i="1"/>
  <c r="AR15" i="1"/>
  <c r="AQ15" i="1"/>
  <c r="AP15" i="1"/>
  <c r="AO15" i="1"/>
  <c r="AG15" i="1"/>
  <c r="AH15" i="1"/>
  <c r="AI15" i="1"/>
  <c r="AK15" i="1"/>
  <c r="X15" i="1"/>
  <c r="W15" i="1"/>
  <c r="V15" i="1"/>
  <c r="U15" i="1"/>
  <c r="T15" i="1"/>
  <c r="S15" i="1"/>
  <c r="O15" i="1"/>
  <c r="N15" i="1"/>
  <c r="M15" i="1"/>
  <c r="L15" i="1"/>
  <c r="CO15" i="1"/>
  <c r="CE15" i="1"/>
  <c r="AQ14" i="1"/>
  <c r="AP14" i="1"/>
  <c r="AO14" i="1"/>
  <c r="X14" i="1"/>
  <c r="W14" i="1"/>
  <c r="V14" i="1"/>
  <c r="U14" i="1"/>
  <c r="T14" i="1"/>
  <c r="S14" i="1"/>
  <c r="O14" i="1"/>
  <c r="N14" i="1"/>
  <c r="M14" i="1"/>
  <c r="L14" i="1"/>
  <c r="F14" i="1"/>
  <c r="E14" i="1"/>
  <c r="D14" i="1"/>
  <c r="C14" i="1"/>
  <c r="BC14" i="1"/>
  <c r="CB12" i="1"/>
  <c r="BX12" i="1"/>
  <c r="BM12" i="1"/>
  <c r="BW12" i="1" s="1"/>
  <c r="BL12" i="1"/>
  <c r="BK12" i="1"/>
  <c r="BJ12" i="1"/>
  <c r="CD11" i="1"/>
  <c r="CC11" i="1"/>
  <c r="CB11" i="1"/>
  <c r="BM11" i="1"/>
  <c r="BW11" i="1" s="1"/>
  <c r="BL11" i="1"/>
  <c r="BK11" i="1"/>
  <c r="BJ11" i="1"/>
  <c r="BM8" i="1"/>
  <c r="BX8" i="1"/>
  <c r="CB8" i="1"/>
  <c r="CC8" i="1"/>
  <c r="CD8" i="1"/>
  <c r="BJ9" i="1"/>
  <c r="BK9" i="1"/>
  <c r="BL9" i="1"/>
  <c r="BM9" i="1"/>
  <c r="BW9" i="1" s="1"/>
  <c r="BJ10" i="1"/>
  <c r="BK10" i="1"/>
  <c r="BL10" i="1"/>
  <c r="BM10" i="1"/>
  <c r="BW10" i="1" s="1"/>
  <c r="BX10" i="1"/>
  <c r="BJ6" i="1"/>
  <c r="BK6" i="1"/>
  <c r="CB7" i="1"/>
  <c r="CC7" i="1"/>
  <c r="CD7" i="1"/>
  <c r="CC5" i="1"/>
  <c r="CD5" i="1"/>
  <c r="CB5" i="1"/>
  <c r="BJ5" i="1"/>
  <c r="BK5" i="1"/>
  <c r="BL5" i="1"/>
  <c r="BM5" i="1"/>
  <c r="BW5" i="1" s="1"/>
  <c r="BX5" i="1"/>
  <c r="BL6" i="1"/>
  <c r="BU6" i="1" s="1"/>
  <c r="BM6" i="1"/>
  <c r="BW6" i="1" s="1"/>
  <c r="BX6" i="1"/>
  <c r="BJ7" i="1"/>
  <c r="BK7" i="1"/>
  <c r="BL7" i="1"/>
  <c r="BM7" i="1"/>
  <c r="BX7" i="1"/>
  <c r="BL15" i="1" l="1"/>
  <c r="BO15" i="1"/>
  <c r="BU12" i="1"/>
  <c r="BM15" i="1"/>
  <c r="BJ15" i="1"/>
  <c r="BN15" i="1"/>
  <c r="BU7" i="1"/>
  <c r="BU5" i="1"/>
  <c r="BK15" i="1"/>
  <c r="BT15" i="1" s="1"/>
  <c r="BT7" i="1"/>
  <c r="BT5" i="1"/>
  <c r="BT6" i="1"/>
  <c r="BU10" i="1"/>
  <c r="BU9" i="1"/>
  <c r="BT11" i="1"/>
  <c r="BY15" i="1"/>
  <c r="BT9" i="1"/>
  <c r="BU11" i="1"/>
  <c r="BV12" i="1"/>
  <c r="BV6" i="1"/>
  <c r="BV9" i="1"/>
  <c r="BV11" i="1"/>
  <c r="BT12" i="1"/>
  <c r="BT10" i="1"/>
  <c r="BV7" i="1"/>
  <c r="CB15" i="1"/>
  <c r="BW7" i="1"/>
  <c r="BV10" i="1"/>
  <c r="CD15" i="1"/>
  <c r="BV5" i="1"/>
  <c r="CC15" i="1"/>
  <c r="BW13" i="1"/>
  <c r="BX9" i="1"/>
  <c r="BV15" i="1" l="1"/>
  <c r="BW15" i="1"/>
  <c r="BU15" i="1"/>
  <c r="BX15" i="1"/>
</calcChain>
</file>

<file path=xl/sharedStrings.xml><?xml version="1.0" encoding="utf-8"?>
<sst xmlns="http://schemas.openxmlformats.org/spreadsheetml/2006/main" count="221" uniqueCount="67">
  <si>
    <t>Pašvaldības nosaukums</t>
  </si>
  <si>
    <t>N.p.k.</t>
  </si>
  <si>
    <t>2008. g.</t>
  </si>
  <si>
    <t xml:space="preserve">2009. g. </t>
  </si>
  <si>
    <t>2010. g.</t>
  </si>
  <si>
    <t>2006. g.</t>
  </si>
  <si>
    <t xml:space="preserve">2007. g. </t>
  </si>
  <si>
    <t>1.1. Dzīvojamo ēku skaits, kurās norēķini ar pakalpojuma sniedzēju tiek veikti ar pārvaldnieka starpniecību</t>
  </si>
  <si>
    <t>1.3. Parādnieku skaits</t>
  </si>
  <si>
    <t>1.4. Tiesā celto prasību skaits par parādu piedziņu no iedzīvotājiem</t>
  </si>
  <si>
    <t>01.10.2005-01.10.2006</t>
  </si>
  <si>
    <t>01.10.2006-01.10.2007</t>
  </si>
  <si>
    <t>01.10.2007-01.10.2008</t>
  </si>
  <si>
    <t>01.10.2008-01.10.2009</t>
  </si>
  <si>
    <t>01.10.2009-01.09.2010</t>
  </si>
  <si>
    <t>-</t>
  </si>
  <si>
    <t>2011. g.</t>
  </si>
  <si>
    <t>Kopā pašvaldībās:</t>
  </si>
  <si>
    <t xml:space="preserve">Vidēji pašvaldībā: </t>
  </si>
  <si>
    <t>2012.g.</t>
  </si>
  <si>
    <t>01.10.2010- 01.09.2011</t>
  </si>
  <si>
    <t>01.10.2011- 01.09.2012</t>
  </si>
  <si>
    <t>2013.g.</t>
  </si>
  <si>
    <t>1.2. Dzīvojamo māju skaits, kurās norēķinus ar pakalpojuma sniedzēju veic uz individuālā līguma pamata</t>
  </si>
  <si>
    <t>1.5. Ārpustiesas parādu piedziņu skaits</t>
  </si>
  <si>
    <t>1.6. Parādnieku skaits, kuriem sastādīts parāda apmaksas grafiks</t>
  </si>
  <si>
    <t>Centrālo siltumapgādes sistēmu energoefektivitātes uzlabošanas pasākumi laika posmā no 01.10.2010. līdz 01.09.2011.</t>
  </si>
  <si>
    <t>Centrālo siltumapgādes sistēmu energoefektivitātes uzlabošanas pasākumi laika posmā no 01.10.2011. līdz 01.09.2012.</t>
  </si>
  <si>
    <t>Centrālo siltumapgādes sistēmu energoefektivitātes uzlabošanas pasākumi laika posmā no 01.10.2012. līdz 01.09.2013.</t>
  </si>
  <si>
    <t>ražošanas ciklā</t>
  </si>
  <si>
    <t>trasēs</t>
  </si>
  <si>
    <t>01.10.2009-01.10.2010</t>
  </si>
  <si>
    <t>01.10.2012- 01.09.2013</t>
  </si>
  <si>
    <t>uz 01.09.2013.</t>
  </si>
  <si>
    <t>2009.g.</t>
  </si>
  <si>
    <t>ir veikti</t>
  </si>
  <si>
    <t>nav veikti</t>
  </si>
  <si>
    <t>x</t>
  </si>
  <si>
    <t>Rīga</t>
  </si>
  <si>
    <t xml:space="preserve">Rēzekne </t>
  </si>
  <si>
    <t>Jūrmala</t>
  </si>
  <si>
    <t>Valmiera</t>
  </si>
  <si>
    <t>Jēkabpils</t>
  </si>
  <si>
    <t>Liepāja</t>
  </si>
  <si>
    <t xml:space="preserve">Ventspils </t>
  </si>
  <si>
    <t xml:space="preserve">Jelgava </t>
  </si>
  <si>
    <t>Daugavpils</t>
  </si>
  <si>
    <t>SIA "Rīgas namu pārvaldnieks" sniegtā informācija</t>
  </si>
  <si>
    <t>2. Datu apkopojums par situāciju saistībā ar siltumapgādes pakalpojumiem republikas nozīmes pilsētās</t>
  </si>
  <si>
    <t>2. Vidējais siltumenerģijas tarifs pašvaldības teritorijā (EUR, MWh)</t>
  </si>
  <si>
    <t>3. Iedzīvotājiem izsniegto rēķinu par siltumenerģiju kopējā summa (EUR)</t>
  </si>
  <si>
    <t>4. Iedzīvotāju parāda apmērs par siltumenerģiju (summa, EUR)</t>
  </si>
  <si>
    <t>5. Kopējais iedzīvotāju parāda apmērs par siltumenerģiju  (summa, EUR)</t>
  </si>
  <si>
    <t>Iedzīvotāju parādu īpatsvars pret izsniegtajos rēķinos norādīto maksas apmēru (%)</t>
  </si>
  <si>
    <t>Parādu % izmaiņas pret iepriekšējo gadu (procentpunkti)</t>
  </si>
  <si>
    <t>Tiesā celto prasību skaits attiecībā pret parādnieku skaitu (%)</t>
  </si>
  <si>
    <t xml:space="preserve">Ārpustiesas parādu piedziņu skaits attiecībā pret parādnieku skaitu (%) </t>
  </si>
  <si>
    <t>Parādniekiem sastādīto apmaksas grafiku skaits attiecībā pret parādnieku skaitu (%)</t>
  </si>
  <si>
    <t xml:space="preserve">Kopējais parādu atgūšanas darbību skaits attiecībā pret parādnieku skaitu (%) </t>
  </si>
  <si>
    <t>Tarifu izmaiņas 2014. gadā attiecībā pret 2013. gada tarifiem (%)</t>
  </si>
  <si>
    <t>Parādnieku skaita izmaiņas 2014. gadā attiecībā pret 2013. gada parādnieku skaitu (%)</t>
  </si>
  <si>
    <t>Centrālo siltumapgādes sistēmu energoefektivitātes uzlabošanas pasākumi laika posmā no 01.10.2013. līdz 01.09.2014.</t>
  </si>
  <si>
    <t>2014.g.</t>
  </si>
  <si>
    <t>01.10.2013- 01.09.2014</t>
  </si>
  <si>
    <t>uz 01.09.2014.</t>
  </si>
  <si>
    <t>Kopējā iedzīvotāju parāda apmēra izmaiņas (%)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</si>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</sst>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0" x14ac:knownFonts="1">
    <font>
      <sz val="11"/>
      <color theme="1"/>
      <name val="Calibri"/>
      <family val="2"/>
      <charset val="186"/>
      <scheme val="minor"/>
    </font>
    <font>
      <sz val="9"/>
      <name val="Verdana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4"/>
      <color theme="1"/>
      <name val="Verdana"/>
      <family val="2"/>
      <charset val="186"/>
    </font>
    <font>
      <b/>
      <sz val="10"/>
      <color theme="1"/>
      <name val="Times New Roman"/>
      <family val="1"/>
      <charset val="186"/>
    </font>
    <font>
      <i/>
      <sz val="14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9" fontId="2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164" fontId="5" fillId="0" borderId="6" xfId="2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4" fontId="5" fillId="0" borderId="4" xfId="2" applyNumberFormat="1" applyFont="1" applyFill="1" applyBorder="1" applyAlignment="1">
      <alignment horizontal="center" vertical="center"/>
    </xf>
    <xf numFmtId="165" fontId="5" fillId="0" borderId="4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2" fontId="6" fillId="0" borderId="10" xfId="0" applyNumberFormat="1" applyFont="1" applyFill="1" applyBorder="1" applyAlignment="1">
      <alignment horizontal="center" vertical="center"/>
    </xf>
    <xf numFmtId="164" fontId="6" fillId="0" borderId="10" xfId="2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64" fontId="5" fillId="0" borderId="15" xfId="2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" fontId="5" fillId="0" borderId="14" xfId="0" applyNumberFormat="1" applyFont="1" applyFill="1" applyBorder="1" applyAlignment="1">
      <alignment horizontal="center" vertical="center"/>
    </xf>
    <xf numFmtId="1" fontId="5" fillId="0" borderId="15" xfId="0" applyNumberFormat="1" applyFont="1" applyFill="1" applyBorder="1" applyAlignment="1">
      <alignment horizontal="center" vertical="center"/>
    </xf>
    <xf numFmtId="2" fontId="6" fillId="0" borderId="21" xfId="0" applyNumberFormat="1" applyFont="1" applyFill="1" applyBorder="1" applyAlignment="1">
      <alignment horizontal="center" vertical="center"/>
    </xf>
    <xf numFmtId="2" fontId="6" fillId="0" borderId="22" xfId="0" applyNumberFormat="1" applyFont="1" applyFill="1" applyBorder="1" applyAlignment="1">
      <alignment horizontal="center" vertical="center"/>
    </xf>
    <xf numFmtId="2" fontId="6" fillId="0" borderId="23" xfId="0" applyNumberFormat="1" applyFont="1" applyFill="1" applyBorder="1" applyAlignment="1">
      <alignment horizontal="center" vertical="center"/>
    </xf>
    <xf numFmtId="1" fontId="0" fillId="0" borderId="10" xfId="0" applyNumberFormat="1" applyFill="1" applyBorder="1" applyAlignment="1">
      <alignment horizontal="center" vertical="center"/>
    </xf>
    <xf numFmtId="164" fontId="6" fillId="0" borderId="11" xfId="2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5" fillId="0" borderId="15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1" fontId="6" fillId="0" borderId="13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" fontId="5" fillId="0" borderId="13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26" xfId="0" applyNumberFormat="1" applyFont="1" applyFill="1" applyBorder="1" applyAlignment="1">
      <alignment horizontal="center" vertical="center"/>
    </xf>
    <xf numFmtId="1" fontId="6" fillId="0" borderId="24" xfId="0" applyNumberFormat="1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>
      <alignment horizontal="center" vertical="center"/>
    </xf>
    <xf numFmtId="164" fontId="6" fillId="0" borderId="22" xfId="2" applyNumberFormat="1" applyFont="1" applyFill="1" applyBorder="1" applyAlignment="1">
      <alignment horizontal="center" vertical="center"/>
    </xf>
    <xf numFmtId="164" fontId="6" fillId="0" borderId="21" xfId="2" applyNumberFormat="1" applyFont="1" applyFill="1" applyBorder="1" applyAlignment="1">
      <alignment horizontal="center" vertical="center"/>
    </xf>
    <xf numFmtId="164" fontId="6" fillId="0" borderId="23" xfId="2" applyNumberFormat="1" applyFont="1" applyFill="1" applyBorder="1" applyAlignment="1">
      <alignment horizontal="center" vertical="center"/>
    </xf>
    <xf numFmtId="164" fontId="5" fillId="0" borderId="5" xfId="2" applyNumberFormat="1" applyFont="1" applyFill="1" applyBorder="1" applyAlignment="1">
      <alignment horizontal="center" vertical="center"/>
    </xf>
    <xf numFmtId="164" fontId="5" fillId="0" borderId="1" xfId="2" applyNumberFormat="1" applyFont="1" applyFill="1" applyBorder="1" applyAlignment="1">
      <alignment horizontal="center" vertical="center"/>
    </xf>
    <xf numFmtId="164" fontId="5" fillId="0" borderId="25" xfId="2" applyNumberFormat="1" applyFont="1" applyFill="1" applyBorder="1" applyAlignment="1">
      <alignment horizontal="center" vertical="center"/>
    </xf>
    <xf numFmtId="164" fontId="5" fillId="0" borderId="26" xfId="2" applyNumberFormat="1" applyFont="1" applyFill="1" applyBorder="1" applyAlignment="1">
      <alignment horizontal="center" vertical="center"/>
    </xf>
    <xf numFmtId="165" fontId="5" fillId="0" borderId="26" xfId="0" applyNumberFormat="1" applyFont="1" applyFill="1" applyBorder="1" applyAlignment="1">
      <alignment horizontal="center" vertical="center"/>
    </xf>
    <xf numFmtId="164" fontId="5" fillId="0" borderId="28" xfId="2" applyNumberFormat="1" applyFont="1" applyFill="1" applyBorder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/>
    </xf>
    <xf numFmtId="164" fontId="5" fillId="0" borderId="0" xfId="2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164" fontId="5" fillId="0" borderId="31" xfId="2" applyNumberFormat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3" fontId="0" fillId="0" borderId="4" xfId="0" applyNumberFormat="1" applyFont="1" applyBorder="1" applyAlignment="1">
      <alignment horizontal="center"/>
    </xf>
    <xf numFmtId="164" fontId="5" fillId="0" borderId="20" xfId="2" applyNumberFormat="1" applyFont="1" applyFill="1" applyBorder="1" applyAlignment="1">
      <alignment horizontal="center" vertical="center"/>
    </xf>
    <xf numFmtId="165" fontId="5" fillId="0" borderId="20" xfId="0" applyNumberFormat="1" applyFont="1" applyFill="1" applyBorder="1" applyAlignment="1">
      <alignment horizontal="center" vertical="center"/>
    </xf>
    <xf numFmtId="164" fontId="5" fillId="0" borderId="33" xfId="2" applyNumberFormat="1" applyFont="1" applyFill="1" applyBorder="1" applyAlignment="1">
      <alignment horizontal="center" vertical="center"/>
    </xf>
    <xf numFmtId="164" fontId="5" fillId="0" borderId="34" xfId="2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3" fontId="5" fillId="3" borderId="15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2" fontId="5" fillId="0" borderId="15" xfId="0" applyNumberFormat="1" applyFont="1" applyFill="1" applyBorder="1" applyAlignment="1">
      <alignment horizontal="center" vertical="center"/>
    </xf>
    <xf numFmtId="1" fontId="5" fillId="0" borderId="0" xfId="2" applyNumberFormat="1" applyFont="1" applyFill="1" applyBorder="1" applyAlignment="1">
      <alignment horizontal="center" vertical="center"/>
    </xf>
    <xf numFmtId="2" fontId="5" fillId="0" borderId="6" xfId="0" applyNumberFormat="1" applyFon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" fontId="5" fillId="0" borderId="20" xfId="0" applyNumberFormat="1" applyFont="1" applyFill="1" applyBorder="1" applyAlignment="1">
      <alignment horizontal="center" vertical="center"/>
    </xf>
    <xf numFmtId="164" fontId="5" fillId="0" borderId="14" xfId="2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/>
    </xf>
    <xf numFmtId="164" fontId="5" fillId="0" borderId="19" xfId="2" applyNumberFormat="1" applyFont="1" applyFill="1" applyBorder="1" applyAlignment="1">
      <alignment horizontal="center" vertical="center"/>
    </xf>
    <xf numFmtId="164" fontId="5" fillId="0" borderId="22" xfId="2" applyNumberFormat="1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/>
    </xf>
    <xf numFmtId="2" fontId="5" fillId="0" borderId="26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1" fontId="5" fillId="0" borderId="7" xfId="0" applyNumberFormat="1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/>
    </xf>
    <xf numFmtId="1" fontId="5" fillId="0" borderId="27" xfId="0" applyNumberFormat="1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10" fontId="5" fillId="0" borderId="40" xfId="0" applyNumberFormat="1" applyFont="1" applyFill="1" applyBorder="1" applyAlignment="1">
      <alignment horizontal="center" vertical="center"/>
    </xf>
    <xf numFmtId="10" fontId="5" fillId="0" borderId="31" xfId="0" applyNumberFormat="1" applyFont="1" applyFill="1" applyBorder="1" applyAlignment="1">
      <alignment horizontal="center" vertical="center"/>
    </xf>
    <xf numFmtId="10" fontId="5" fillId="0" borderId="41" xfId="0" applyNumberFormat="1" applyFont="1" applyFill="1" applyBorder="1" applyAlignment="1">
      <alignment horizontal="center" vertical="center"/>
    </xf>
    <xf numFmtId="10" fontId="0" fillId="0" borderId="10" xfId="0" applyNumberFormat="1" applyFill="1" applyBorder="1" applyAlignment="1">
      <alignment horizontal="center" vertical="center"/>
    </xf>
    <xf numFmtId="0" fontId="0" fillId="0" borderId="36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0" fillId="0" borderId="18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</cellXfs>
  <cellStyles count="3">
    <cellStyle name="Good" xfId="1" builtinId="26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33"/>
  <sheetViews>
    <sheetView tabSelected="1" zoomScaleNormal="100" zoomScaleSheetLayoutView="25" zoomScalePageLayoutView="25" workbookViewId="0">
      <pane xSplit="2" ySplit="4" topLeftCell="AO5" activePane="bottomRight" state="frozen"/>
      <selection pane="topRight" activeCell="C1" sqref="C1"/>
      <selection pane="bottomLeft" activeCell="A3" sqref="A3"/>
      <selection pane="bottomRight" activeCell="AT22" sqref="AT22"/>
    </sheetView>
  </sheetViews>
  <sheetFormatPr defaultRowHeight="15" x14ac:dyDescent="0.25"/>
  <cols>
    <col min="1" max="1" width="6.28515625" style="1" customWidth="1"/>
    <col min="2" max="2" width="31.7109375" style="4" customWidth="1"/>
    <col min="3" max="9" width="9.140625" style="1"/>
    <col min="10" max="11" width="13.7109375" style="1" customWidth="1"/>
    <col min="12" max="14" width="9.140625" style="1"/>
    <col min="15" max="15" width="9.7109375" style="1" bestFit="1" customWidth="1"/>
    <col min="16" max="23" width="9.140625" style="1"/>
    <col min="24" max="24" width="12.28515625" style="1" bestFit="1" customWidth="1"/>
    <col min="25" max="27" width="9.140625" style="1"/>
    <col min="28" max="31" width="11.85546875" style="1" customWidth="1"/>
    <col min="32" max="35" width="12.28515625" style="1" customWidth="1"/>
    <col min="36" max="36" width="12.42578125" style="1" customWidth="1"/>
    <col min="37" max="40" width="12.28515625" style="1" customWidth="1"/>
    <col min="41" max="41" width="12.140625" style="1" customWidth="1"/>
    <col min="42" max="42" width="11.5703125" style="1" customWidth="1"/>
    <col min="43" max="43" width="12.7109375" style="1" customWidth="1"/>
    <col min="44" max="44" width="12.28515625" style="1" customWidth="1"/>
    <col min="45" max="45" width="11.85546875" style="1" customWidth="1"/>
    <col min="46" max="46" width="13" style="1" customWidth="1"/>
    <col min="47" max="47" width="12.7109375" style="1" customWidth="1"/>
    <col min="48" max="48" width="12.5703125" style="1" customWidth="1"/>
    <col min="49" max="49" width="11.7109375" style="1" customWidth="1"/>
    <col min="50" max="52" width="10.85546875" style="1" customWidth="1"/>
    <col min="53" max="53" width="12.42578125" style="1" customWidth="1"/>
    <col min="54" max="54" width="12" style="1" customWidth="1"/>
    <col min="55" max="55" width="12.7109375" style="1" customWidth="1"/>
    <col min="56" max="56" width="12.5703125" style="1" customWidth="1"/>
    <col min="57" max="57" width="11.85546875" style="1" customWidth="1"/>
    <col min="58" max="58" width="12.85546875" style="1" customWidth="1"/>
    <col min="59" max="59" width="11.7109375" style="1" customWidth="1"/>
    <col min="60" max="61" width="11" style="1" customWidth="1"/>
    <col min="62" max="62" width="12.28515625" style="1" customWidth="1"/>
    <col min="63" max="65" width="11.28515625" style="1" customWidth="1"/>
    <col min="66" max="66" width="11.140625" style="1" customWidth="1"/>
    <col min="67" max="70" width="11" style="1" customWidth="1"/>
    <col min="71" max="71" width="11.140625" style="1" bestFit="1" customWidth="1"/>
    <col min="72" max="72" width="11.140625" style="1" customWidth="1"/>
    <col min="73" max="73" width="10.85546875" style="1" customWidth="1"/>
    <col min="74" max="74" width="11.28515625" style="1" customWidth="1"/>
    <col min="75" max="75" width="10.85546875" style="1" customWidth="1"/>
    <col min="76" max="79" width="10.7109375" style="1" customWidth="1"/>
    <col min="80" max="82" width="9.140625" style="1" customWidth="1"/>
    <col min="83" max="83" width="8.7109375" style="1" customWidth="1"/>
    <col min="84" max="84" width="9.42578125" style="1" customWidth="1"/>
    <col min="85" max="85" width="9.140625" style="1" customWidth="1"/>
    <col min="86" max="86" width="9" style="1" customWidth="1"/>
    <col min="87" max="87" width="11" style="1" customWidth="1"/>
    <col min="88" max="89" width="10.5703125" style="1" customWidth="1"/>
    <col min="90" max="90" width="10.28515625" style="1" customWidth="1"/>
    <col min="91" max="91" width="11.42578125" style="1" customWidth="1"/>
    <col min="92" max="92" width="10.85546875" style="1" customWidth="1"/>
    <col min="93" max="93" width="16.7109375" style="1" customWidth="1"/>
    <col min="94" max="94" width="17.140625" style="1" customWidth="1"/>
    <col min="95" max="96" width="11" style="1" customWidth="1"/>
    <col min="97" max="97" width="9.140625" style="1"/>
    <col min="98" max="98" width="10.28515625" style="1" customWidth="1"/>
    <col min="99" max="16384" width="9.140625" style="1"/>
  </cols>
  <sheetData>
    <row r="1" spans="1:106" ht="19.5" thickBot="1" x14ac:dyDescent="0.3">
      <c r="A1" s="157" t="s">
        <v>48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05"/>
    </row>
    <row r="2" spans="1:106" ht="97.5" customHeight="1" thickBot="1" x14ac:dyDescent="0.3">
      <c r="A2" s="158"/>
      <c r="B2" s="159"/>
      <c r="C2" s="146" t="s">
        <v>7</v>
      </c>
      <c r="D2" s="155"/>
      <c r="E2" s="155"/>
      <c r="F2" s="155"/>
      <c r="G2" s="155"/>
      <c r="H2" s="155"/>
      <c r="I2" s="147"/>
      <c r="J2" s="146" t="s">
        <v>23</v>
      </c>
      <c r="K2" s="147"/>
      <c r="L2" s="146" t="s">
        <v>8</v>
      </c>
      <c r="M2" s="155"/>
      <c r="N2" s="155"/>
      <c r="O2" s="155"/>
      <c r="P2" s="155"/>
      <c r="Q2" s="155"/>
      <c r="R2" s="147"/>
      <c r="S2" s="146" t="s">
        <v>9</v>
      </c>
      <c r="T2" s="155"/>
      <c r="U2" s="155"/>
      <c r="V2" s="155"/>
      <c r="W2" s="155"/>
      <c r="X2" s="155"/>
      <c r="Y2" s="155"/>
      <c r="Z2" s="155"/>
      <c r="AA2" s="147"/>
      <c r="AB2" s="146" t="s">
        <v>24</v>
      </c>
      <c r="AC2" s="147"/>
      <c r="AD2" s="146" t="s">
        <v>25</v>
      </c>
      <c r="AE2" s="147"/>
      <c r="AF2" s="146" t="s">
        <v>49</v>
      </c>
      <c r="AG2" s="155"/>
      <c r="AH2" s="155"/>
      <c r="AI2" s="155"/>
      <c r="AJ2" s="155"/>
      <c r="AK2" s="155"/>
      <c r="AL2" s="155"/>
      <c r="AM2" s="155"/>
      <c r="AN2" s="147"/>
      <c r="AO2" s="146" t="s">
        <v>50</v>
      </c>
      <c r="AP2" s="155"/>
      <c r="AQ2" s="155"/>
      <c r="AR2" s="155"/>
      <c r="AS2" s="155"/>
      <c r="AT2" s="155"/>
      <c r="AU2" s="155"/>
      <c r="AV2" s="155"/>
      <c r="AW2" s="147"/>
      <c r="AX2" s="146" t="s">
        <v>51</v>
      </c>
      <c r="AY2" s="155"/>
      <c r="AZ2" s="155"/>
      <c r="BA2" s="155"/>
      <c r="BB2" s="155"/>
      <c r="BC2" s="155"/>
      <c r="BD2" s="155"/>
      <c r="BE2" s="155"/>
      <c r="BF2" s="147"/>
      <c r="BG2" s="146" t="s">
        <v>52</v>
      </c>
      <c r="BH2" s="147"/>
      <c r="BI2" s="150" t="s">
        <v>65</v>
      </c>
      <c r="BJ2" s="146" t="s">
        <v>53</v>
      </c>
      <c r="BK2" s="155"/>
      <c r="BL2" s="155"/>
      <c r="BM2" s="155"/>
      <c r="BN2" s="155"/>
      <c r="BO2" s="155"/>
      <c r="BP2" s="155"/>
      <c r="BQ2" s="155"/>
      <c r="BR2" s="147"/>
      <c r="BS2" s="146" t="s">
        <v>54</v>
      </c>
      <c r="BT2" s="155"/>
      <c r="BU2" s="155"/>
      <c r="BV2" s="155"/>
      <c r="BW2" s="155"/>
      <c r="BX2" s="155"/>
      <c r="BY2" s="155"/>
      <c r="BZ2" s="155"/>
      <c r="CA2" s="147"/>
      <c r="CB2" s="146" t="s">
        <v>55</v>
      </c>
      <c r="CC2" s="155"/>
      <c r="CD2" s="155"/>
      <c r="CE2" s="155"/>
      <c r="CF2" s="155"/>
      <c r="CG2" s="155"/>
      <c r="CH2" s="147"/>
      <c r="CI2" s="146" t="s">
        <v>56</v>
      </c>
      <c r="CJ2" s="147"/>
      <c r="CK2" s="146" t="s">
        <v>57</v>
      </c>
      <c r="CL2" s="147"/>
      <c r="CM2" s="146" t="s">
        <v>58</v>
      </c>
      <c r="CN2" s="147"/>
      <c r="CO2" s="150" t="s">
        <v>59</v>
      </c>
      <c r="CP2" s="150" t="s">
        <v>60</v>
      </c>
      <c r="CQ2" s="146" t="s">
        <v>26</v>
      </c>
      <c r="CR2" s="147"/>
      <c r="CS2" s="139" t="s">
        <v>27</v>
      </c>
      <c r="CT2" s="140"/>
      <c r="CU2" s="139" t="s">
        <v>28</v>
      </c>
      <c r="CV2" s="143"/>
      <c r="CW2" s="143"/>
      <c r="CX2" s="140"/>
      <c r="CY2" s="139" t="s">
        <v>61</v>
      </c>
      <c r="CZ2" s="143"/>
      <c r="DA2" s="143"/>
      <c r="DB2" s="140"/>
    </row>
    <row r="3" spans="1:106" s="2" customFormat="1" ht="34.5" customHeight="1" thickBot="1" x14ac:dyDescent="0.3">
      <c r="A3" s="160"/>
      <c r="B3" s="161"/>
      <c r="C3" s="153"/>
      <c r="D3" s="156"/>
      <c r="E3" s="156"/>
      <c r="F3" s="156"/>
      <c r="G3" s="156"/>
      <c r="H3" s="156"/>
      <c r="I3" s="154"/>
      <c r="J3" s="153"/>
      <c r="K3" s="154"/>
      <c r="L3" s="153"/>
      <c r="M3" s="156"/>
      <c r="N3" s="156"/>
      <c r="O3" s="156"/>
      <c r="P3" s="156"/>
      <c r="Q3" s="156"/>
      <c r="R3" s="154"/>
      <c r="S3" s="153"/>
      <c r="T3" s="156"/>
      <c r="U3" s="156"/>
      <c r="V3" s="156"/>
      <c r="W3" s="156"/>
      <c r="X3" s="156"/>
      <c r="Y3" s="156"/>
      <c r="Z3" s="156"/>
      <c r="AA3" s="154"/>
      <c r="AB3" s="153"/>
      <c r="AC3" s="154"/>
      <c r="AD3" s="153"/>
      <c r="AE3" s="154"/>
      <c r="AF3" s="153"/>
      <c r="AG3" s="156"/>
      <c r="AH3" s="156"/>
      <c r="AI3" s="156"/>
      <c r="AJ3" s="156"/>
      <c r="AK3" s="156"/>
      <c r="AL3" s="156"/>
      <c r="AM3" s="156"/>
      <c r="AN3" s="154"/>
      <c r="AO3" s="153"/>
      <c r="AP3" s="156"/>
      <c r="AQ3" s="156"/>
      <c r="AR3" s="156"/>
      <c r="AS3" s="156"/>
      <c r="AT3" s="156"/>
      <c r="AU3" s="156"/>
      <c r="AV3" s="156"/>
      <c r="AW3" s="154"/>
      <c r="AX3" s="153"/>
      <c r="AY3" s="156"/>
      <c r="AZ3" s="156"/>
      <c r="BA3" s="156"/>
      <c r="BB3" s="156"/>
      <c r="BC3" s="156"/>
      <c r="BD3" s="156"/>
      <c r="BE3" s="156"/>
      <c r="BF3" s="154"/>
      <c r="BG3" s="153"/>
      <c r="BH3" s="154"/>
      <c r="BI3" s="152"/>
      <c r="BJ3" s="153"/>
      <c r="BK3" s="156"/>
      <c r="BL3" s="156"/>
      <c r="BM3" s="156"/>
      <c r="BN3" s="156"/>
      <c r="BO3" s="156"/>
      <c r="BP3" s="156"/>
      <c r="BQ3" s="156"/>
      <c r="BR3" s="154"/>
      <c r="BS3" s="153"/>
      <c r="BT3" s="156"/>
      <c r="BU3" s="156"/>
      <c r="BV3" s="156"/>
      <c r="BW3" s="156"/>
      <c r="BX3" s="156"/>
      <c r="BY3" s="156"/>
      <c r="BZ3" s="156"/>
      <c r="CA3" s="154"/>
      <c r="CB3" s="153"/>
      <c r="CC3" s="156"/>
      <c r="CD3" s="156"/>
      <c r="CE3" s="156"/>
      <c r="CF3" s="156"/>
      <c r="CG3" s="156"/>
      <c r="CH3" s="154"/>
      <c r="CI3" s="153"/>
      <c r="CJ3" s="154"/>
      <c r="CK3" s="153"/>
      <c r="CL3" s="154"/>
      <c r="CM3" s="148"/>
      <c r="CN3" s="149"/>
      <c r="CO3" s="151"/>
      <c r="CP3" s="151"/>
      <c r="CQ3" s="148"/>
      <c r="CR3" s="149"/>
      <c r="CS3" s="141"/>
      <c r="CT3" s="142"/>
      <c r="CU3" s="144" t="s">
        <v>29</v>
      </c>
      <c r="CV3" s="145"/>
      <c r="CW3" s="144" t="s">
        <v>30</v>
      </c>
      <c r="CX3" s="145"/>
      <c r="CY3" s="144" t="s">
        <v>29</v>
      </c>
      <c r="CZ3" s="145"/>
      <c r="DA3" s="144" t="s">
        <v>30</v>
      </c>
      <c r="DB3" s="145"/>
    </row>
    <row r="4" spans="1:106" s="81" customFormat="1" ht="41.25" customHeight="1" thickBot="1" x14ac:dyDescent="0.3">
      <c r="A4" s="22" t="s">
        <v>1</v>
      </c>
      <c r="B4" s="80" t="s">
        <v>0</v>
      </c>
      <c r="C4" s="108" t="s">
        <v>2</v>
      </c>
      <c r="D4" s="108" t="s">
        <v>3</v>
      </c>
      <c r="E4" s="108" t="s">
        <v>4</v>
      </c>
      <c r="F4" s="109" t="s">
        <v>16</v>
      </c>
      <c r="G4" s="108" t="s">
        <v>19</v>
      </c>
      <c r="H4" s="110" t="s">
        <v>22</v>
      </c>
      <c r="I4" s="110" t="s">
        <v>62</v>
      </c>
      <c r="J4" s="108" t="s">
        <v>22</v>
      </c>
      <c r="K4" s="110" t="s">
        <v>62</v>
      </c>
      <c r="L4" s="108" t="s">
        <v>2</v>
      </c>
      <c r="M4" s="108" t="s">
        <v>3</v>
      </c>
      <c r="N4" s="108" t="s">
        <v>4</v>
      </c>
      <c r="O4" s="108" t="s">
        <v>16</v>
      </c>
      <c r="P4" s="108" t="s">
        <v>19</v>
      </c>
      <c r="Q4" s="110" t="s">
        <v>22</v>
      </c>
      <c r="R4" s="110" t="s">
        <v>62</v>
      </c>
      <c r="S4" s="108" t="s">
        <v>5</v>
      </c>
      <c r="T4" s="108" t="s">
        <v>6</v>
      </c>
      <c r="U4" s="108" t="s">
        <v>2</v>
      </c>
      <c r="V4" s="108" t="s">
        <v>3</v>
      </c>
      <c r="W4" s="108" t="s">
        <v>4</v>
      </c>
      <c r="X4" s="108" t="s">
        <v>16</v>
      </c>
      <c r="Y4" s="108" t="s">
        <v>19</v>
      </c>
      <c r="Z4" s="108" t="s">
        <v>22</v>
      </c>
      <c r="AA4" s="110" t="s">
        <v>62</v>
      </c>
      <c r="AB4" s="108" t="s">
        <v>22</v>
      </c>
      <c r="AC4" s="110" t="s">
        <v>62</v>
      </c>
      <c r="AD4" s="110" t="s">
        <v>22</v>
      </c>
      <c r="AE4" s="110" t="s">
        <v>62</v>
      </c>
      <c r="AF4" s="107" t="s">
        <v>10</v>
      </c>
      <c r="AG4" s="107" t="s">
        <v>11</v>
      </c>
      <c r="AH4" s="107" t="s">
        <v>12</v>
      </c>
      <c r="AI4" s="107" t="s">
        <v>13</v>
      </c>
      <c r="AJ4" s="107" t="s">
        <v>31</v>
      </c>
      <c r="AK4" s="107" t="s">
        <v>20</v>
      </c>
      <c r="AL4" s="107" t="s">
        <v>21</v>
      </c>
      <c r="AM4" s="107" t="s">
        <v>32</v>
      </c>
      <c r="AN4" s="106" t="s">
        <v>63</v>
      </c>
      <c r="AO4" s="107" t="s">
        <v>10</v>
      </c>
      <c r="AP4" s="107" t="s">
        <v>11</v>
      </c>
      <c r="AQ4" s="107" t="s">
        <v>12</v>
      </c>
      <c r="AR4" s="107" t="s">
        <v>13</v>
      </c>
      <c r="AS4" s="107" t="s">
        <v>31</v>
      </c>
      <c r="AT4" s="107" t="s">
        <v>20</v>
      </c>
      <c r="AU4" s="107" t="s">
        <v>21</v>
      </c>
      <c r="AV4" s="107" t="s">
        <v>32</v>
      </c>
      <c r="AW4" s="106" t="s">
        <v>63</v>
      </c>
      <c r="AX4" s="107" t="s">
        <v>10</v>
      </c>
      <c r="AY4" s="107" t="s">
        <v>11</v>
      </c>
      <c r="AZ4" s="107" t="s">
        <v>12</v>
      </c>
      <c r="BA4" s="107" t="s">
        <v>13</v>
      </c>
      <c r="BB4" s="107" t="s">
        <v>31</v>
      </c>
      <c r="BC4" s="107" t="s">
        <v>20</v>
      </c>
      <c r="BD4" s="107" t="s">
        <v>21</v>
      </c>
      <c r="BE4" s="107" t="s">
        <v>32</v>
      </c>
      <c r="BF4" s="106" t="s">
        <v>63</v>
      </c>
      <c r="BG4" s="106" t="s">
        <v>33</v>
      </c>
      <c r="BH4" s="106" t="s">
        <v>64</v>
      </c>
      <c r="BI4" s="128" t="s">
        <v>64</v>
      </c>
      <c r="BJ4" s="106" t="s">
        <v>10</v>
      </c>
      <c r="BK4" s="106" t="s">
        <v>11</v>
      </c>
      <c r="BL4" s="106" t="s">
        <v>12</v>
      </c>
      <c r="BM4" s="106" t="s">
        <v>13</v>
      </c>
      <c r="BN4" s="106" t="s">
        <v>14</v>
      </c>
      <c r="BO4" s="106" t="s">
        <v>20</v>
      </c>
      <c r="BP4" s="106" t="s">
        <v>21</v>
      </c>
      <c r="BQ4" s="106" t="s">
        <v>32</v>
      </c>
      <c r="BR4" s="106" t="s">
        <v>63</v>
      </c>
      <c r="BS4" s="106" t="s">
        <v>10</v>
      </c>
      <c r="BT4" s="106" t="s">
        <v>11</v>
      </c>
      <c r="BU4" s="106" t="s">
        <v>12</v>
      </c>
      <c r="BV4" s="106" t="s">
        <v>13</v>
      </c>
      <c r="BW4" s="106" t="s">
        <v>14</v>
      </c>
      <c r="BX4" s="106" t="s">
        <v>20</v>
      </c>
      <c r="BY4" s="106" t="s">
        <v>21</v>
      </c>
      <c r="BZ4" s="106" t="s">
        <v>32</v>
      </c>
      <c r="CA4" s="106" t="s">
        <v>63</v>
      </c>
      <c r="CB4" s="108" t="s">
        <v>2</v>
      </c>
      <c r="CC4" s="108" t="s">
        <v>34</v>
      </c>
      <c r="CD4" s="108" t="s">
        <v>4</v>
      </c>
      <c r="CE4" s="108" t="s">
        <v>16</v>
      </c>
      <c r="CF4" s="108" t="s">
        <v>19</v>
      </c>
      <c r="CG4" s="108" t="s">
        <v>22</v>
      </c>
      <c r="CH4" s="108" t="s">
        <v>62</v>
      </c>
      <c r="CI4" s="108" t="s">
        <v>22</v>
      </c>
      <c r="CJ4" s="108" t="s">
        <v>62</v>
      </c>
      <c r="CK4" s="108" t="s">
        <v>22</v>
      </c>
      <c r="CL4" s="108" t="s">
        <v>62</v>
      </c>
      <c r="CM4" s="108" t="s">
        <v>22</v>
      </c>
      <c r="CN4" s="108" t="s">
        <v>62</v>
      </c>
      <c r="CO4" s="152"/>
      <c r="CP4" s="152"/>
      <c r="CQ4" s="74" t="s">
        <v>35</v>
      </c>
      <c r="CR4" s="97" t="s">
        <v>36</v>
      </c>
      <c r="CS4" s="74" t="s">
        <v>35</v>
      </c>
      <c r="CT4" s="97" t="s">
        <v>36</v>
      </c>
      <c r="CU4" s="81" t="s">
        <v>35</v>
      </c>
      <c r="CV4" s="97" t="s">
        <v>36</v>
      </c>
      <c r="CW4" s="81" t="s">
        <v>35</v>
      </c>
      <c r="CX4" s="97" t="s">
        <v>36</v>
      </c>
      <c r="CY4" s="124" t="s">
        <v>35</v>
      </c>
      <c r="CZ4" s="97" t="s">
        <v>36</v>
      </c>
      <c r="DA4" s="81" t="s">
        <v>35</v>
      </c>
      <c r="DB4" s="97" t="s">
        <v>36</v>
      </c>
    </row>
    <row r="5" spans="1:106" x14ac:dyDescent="0.25">
      <c r="A5" s="9">
        <v>1</v>
      </c>
      <c r="B5" s="34" t="s">
        <v>42</v>
      </c>
      <c r="C5" s="37">
        <v>19</v>
      </c>
      <c r="D5" s="10">
        <v>22</v>
      </c>
      <c r="E5" s="10">
        <v>25</v>
      </c>
      <c r="F5" s="10">
        <v>25</v>
      </c>
      <c r="G5" s="10">
        <v>34</v>
      </c>
      <c r="H5" s="10">
        <v>136</v>
      </c>
      <c r="I5" s="20">
        <v>136</v>
      </c>
      <c r="J5" s="37">
        <v>142</v>
      </c>
      <c r="K5" s="20">
        <v>119</v>
      </c>
      <c r="L5" s="37">
        <v>3078</v>
      </c>
      <c r="M5" s="10">
        <v>3660</v>
      </c>
      <c r="N5" s="10">
        <v>3763</v>
      </c>
      <c r="O5" s="10">
        <v>2811</v>
      </c>
      <c r="P5" s="10">
        <v>2385</v>
      </c>
      <c r="Q5" s="10">
        <v>2624</v>
      </c>
      <c r="R5" s="20">
        <v>2978</v>
      </c>
      <c r="S5" s="37">
        <v>108</v>
      </c>
      <c r="T5" s="10">
        <v>70</v>
      </c>
      <c r="U5" s="10">
        <v>63</v>
      </c>
      <c r="V5" s="10">
        <v>54</v>
      </c>
      <c r="W5" s="10">
        <v>78</v>
      </c>
      <c r="X5" s="10">
        <v>23</v>
      </c>
      <c r="Y5" s="10">
        <v>130</v>
      </c>
      <c r="Z5" s="10">
        <v>174</v>
      </c>
      <c r="AA5" s="20">
        <v>25</v>
      </c>
      <c r="AB5" s="37">
        <v>403</v>
      </c>
      <c r="AC5" s="20">
        <v>306</v>
      </c>
      <c r="AD5" s="37">
        <v>132</v>
      </c>
      <c r="AE5" s="20">
        <v>98</v>
      </c>
      <c r="AF5" s="125">
        <v>37.293470156686645</v>
      </c>
      <c r="AG5" s="102">
        <v>40.238814804696617</v>
      </c>
      <c r="AH5" s="102">
        <v>58.821520651561464</v>
      </c>
      <c r="AI5" s="102">
        <v>65.096385336452272</v>
      </c>
      <c r="AJ5" s="102">
        <v>61.126572984786655</v>
      </c>
      <c r="AK5" s="102">
        <v>60.628567851065164</v>
      </c>
      <c r="AL5" s="102">
        <v>61.653035554720802</v>
      </c>
      <c r="AM5" s="102">
        <v>62.933620184290355</v>
      </c>
      <c r="AN5" s="20">
        <v>62.45</v>
      </c>
      <c r="AO5" s="47">
        <v>1397529.0408136551</v>
      </c>
      <c r="AP5" s="11">
        <v>1526621.9315769405</v>
      </c>
      <c r="AQ5" s="11">
        <v>1924267.6478790673</v>
      </c>
      <c r="AR5" s="11">
        <v>3089548.4374021776</v>
      </c>
      <c r="AS5" s="11">
        <v>2799393.5720343082</v>
      </c>
      <c r="AT5" s="11">
        <v>2927873.2050472111</v>
      </c>
      <c r="AU5" s="11">
        <v>3105734.0595671055</v>
      </c>
      <c r="AV5" s="11">
        <v>3248501.7159834038</v>
      </c>
      <c r="AW5" s="25">
        <v>2509892.6</v>
      </c>
      <c r="AX5" s="47">
        <v>76803.774594339251</v>
      </c>
      <c r="AY5" s="11">
        <v>8540.0766074182848</v>
      </c>
      <c r="AZ5" s="11">
        <v>123163.78392837833</v>
      </c>
      <c r="BA5" s="11">
        <v>446438.83643234812</v>
      </c>
      <c r="BB5" s="11">
        <v>486761.6006738721</v>
      </c>
      <c r="BC5" s="11">
        <v>650467.27110261179</v>
      </c>
      <c r="BD5" s="11">
        <v>660325.85187335312</v>
      </c>
      <c r="BE5" s="11">
        <v>264184.60908019874</v>
      </c>
      <c r="BF5" s="25">
        <v>172164.1</v>
      </c>
      <c r="BG5" s="47">
        <v>1934789.7849186971</v>
      </c>
      <c r="BH5" s="129">
        <v>2019126.24</v>
      </c>
      <c r="BI5" s="133">
        <f>(BH5-BG5)/BG5</f>
        <v>4.3589466793079464E-2</v>
      </c>
      <c r="BJ5" s="55">
        <f t="shared" ref="BJ5:BR5" si="0">AX5/AO5</f>
        <v>5.4956836209731526E-2</v>
      </c>
      <c r="BK5" s="12">
        <f t="shared" si="0"/>
        <v>5.5941005633246216E-3</v>
      </c>
      <c r="BL5" s="12">
        <f t="shared" si="0"/>
        <v>6.4005536893025128E-2</v>
      </c>
      <c r="BM5" s="12">
        <f t="shared" si="0"/>
        <v>0.14449970456127004</v>
      </c>
      <c r="BN5" s="12">
        <f t="shared" si="0"/>
        <v>0.17388108822445583</v>
      </c>
      <c r="BO5" s="12">
        <f t="shared" si="0"/>
        <v>0.22216374328686928</v>
      </c>
      <c r="BP5" s="12">
        <f t="shared" si="0"/>
        <v>0.2126150659420572</v>
      </c>
      <c r="BQ5" s="12">
        <f t="shared" si="0"/>
        <v>8.1325063730256761E-2</v>
      </c>
      <c r="BR5" s="114">
        <f t="shared" si="0"/>
        <v>6.8594209967390643E-2</v>
      </c>
      <c r="BS5" s="37" t="s">
        <v>15</v>
      </c>
      <c r="BT5" s="13">
        <f t="shared" ref="BT5:CA13" si="1">(BK5-BJ5)*100</f>
        <v>-4.9362735646406906</v>
      </c>
      <c r="BU5" s="13">
        <f t="shared" si="1"/>
        <v>5.8411436329700503</v>
      </c>
      <c r="BV5" s="13">
        <f t="shared" si="1"/>
        <v>8.0494167668244909</v>
      </c>
      <c r="BW5" s="13">
        <f t="shared" si="1"/>
        <v>2.9381383663185794</v>
      </c>
      <c r="BX5" s="13">
        <f t="shared" si="1"/>
        <v>4.828265506241344</v>
      </c>
      <c r="BY5" s="13">
        <f t="shared" si="1"/>
        <v>-0.95486773448120732</v>
      </c>
      <c r="BZ5" s="102">
        <f t="shared" si="1"/>
        <v>-13.129000221180043</v>
      </c>
      <c r="CA5" s="115">
        <f t="shared" si="1"/>
        <v>-1.2730853762866117</v>
      </c>
      <c r="CB5" s="55">
        <f t="shared" ref="CB5:CH5" si="2">U5/L5</f>
        <v>2.046783625730994E-2</v>
      </c>
      <c r="CC5" s="12">
        <f t="shared" si="2"/>
        <v>1.4754098360655738E-2</v>
      </c>
      <c r="CD5" s="12">
        <f t="shared" si="2"/>
        <v>2.0728142439542917E-2</v>
      </c>
      <c r="CE5" s="12">
        <f t="shared" si="2"/>
        <v>8.1821415866239772E-3</v>
      </c>
      <c r="CF5" s="12">
        <f t="shared" si="2"/>
        <v>5.450733752620545E-2</v>
      </c>
      <c r="CG5" s="12">
        <f t="shared" si="2"/>
        <v>6.6310975609756101E-2</v>
      </c>
      <c r="CH5" s="114">
        <f t="shared" si="2"/>
        <v>8.3948959032907992E-3</v>
      </c>
      <c r="CI5" s="55">
        <f>AB5/Q5</f>
        <v>0.15358231707317074</v>
      </c>
      <c r="CJ5" s="114">
        <f>AC5/R5</f>
        <v>0.10275352585627938</v>
      </c>
      <c r="CK5" s="55">
        <f>AD5/Q5</f>
        <v>5.0304878048780491E-2</v>
      </c>
      <c r="CL5" s="114">
        <f>AE5/R5</f>
        <v>3.2907991940899932E-2</v>
      </c>
      <c r="CM5" s="55">
        <f>(Z5+AD5+AB5)/Q5</f>
        <v>0.27019817073170732</v>
      </c>
      <c r="CN5" s="114">
        <f>(AA5+AE5+AC5)/R5</f>
        <v>0.14405641370047012</v>
      </c>
      <c r="CO5" s="85">
        <f>(AN5-AM5)/AM5</f>
        <v>-7.6846077323083108E-3</v>
      </c>
      <c r="CP5" s="116">
        <f>(R5-Q5)/Q5</f>
        <v>0.13490853658536586</v>
      </c>
      <c r="CQ5" s="88" t="s">
        <v>37</v>
      </c>
      <c r="CR5" s="90"/>
      <c r="CS5" s="88" t="s">
        <v>37</v>
      </c>
      <c r="CT5" s="90"/>
      <c r="CU5" s="118" t="s">
        <v>37</v>
      </c>
      <c r="CV5" s="89"/>
      <c r="CW5" s="89" t="s">
        <v>37</v>
      </c>
      <c r="CX5" s="121"/>
      <c r="CY5" s="88" t="s">
        <v>37</v>
      </c>
      <c r="CZ5" s="89"/>
      <c r="DA5" s="89" t="s">
        <v>37</v>
      </c>
      <c r="DB5" s="90"/>
    </row>
    <row r="6" spans="1:106" x14ac:dyDescent="0.25">
      <c r="A6" s="3">
        <v>2</v>
      </c>
      <c r="B6" s="35" t="s">
        <v>41</v>
      </c>
      <c r="C6" s="38">
        <v>185</v>
      </c>
      <c r="D6" s="5">
        <v>185</v>
      </c>
      <c r="E6" s="5">
        <v>185</v>
      </c>
      <c r="F6" s="5">
        <v>183</v>
      </c>
      <c r="G6" s="5">
        <v>183</v>
      </c>
      <c r="H6" s="5">
        <v>183</v>
      </c>
      <c r="I6" s="21">
        <v>179</v>
      </c>
      <c r="J6" s="38">
        <v>17</v>
      </c>
      <c r="K6" s="21">
        <v>11</v>
      </c>
      <c r="L6" s="38"/>
      <c r="M6" s="5"/>
      <c r="N6" s="5"/>
      <c r="O6" s="5"/>
      <c r="P6" s="5"/>
      <c r="Q6" s="5">
        <v>19</v>
      </c>
      <c r="R6" s="21">
        <v>27</v>
      </c>
      <c r="S6" s="38"/>
      <c r="T6" s="5"/>
      <c r="U6" s="5"/>
      <c r="V6" s="5"/>
      <c r="W6" s="5"/>
      <c r="X6" s="5"/>
      <c r="Y6" s="5"/>
      <c r="Z6" s="5">
        <v>6</v>
      </c>
      <c r="AA6" s="21">
        <v>10</v>
      </c>
      <c r="AB6" s="38">
        <v>0</v>
      </c>
      <c r="AC6" s="21">
        <v>0</v>
      </c>
      <c r="AD6" s="38">
        <v>7</v>
      </c>
      <c r="AE6" s="21">
        <v>6</v>
      </c>
      <c r="AF6" s="45"/>
      <c r="AG6" s="16">
        <v>36.425518352200619</v>
      </c>
      <c r="AH6" s="16">
        <v>43.26953176134456</v>
      </c>
      <c r="AI6" s="16">
        <v>40.438016858185215</v>
      </c>
      <c r="AJ6" s="16">
        <v>43.212616888919243</v>
      </c>
      <c r="AK6" s="16">
        <v>49.032162594407545</v>
      </c>
      <c r="AL6" s="16">
        <v>51.436815954377039</v>
      </c>
      <c r="AM6" s="16">
        <v>52.546655966670649</v>
      </c>
      <c r="AN6" s="21">
        <v>52.43</v>
      </c>
      <c r="AO6" s="48">
        <v>2454603.2748817592</v>
      </c>
      <c r="AP6" s="6">
        <v>2329709.2788316514</v>
      </c>
      <c r="AQ6" s="6">
        <v>2820277.0615989664</v>
      </c>
      <c r="AR6" s="6">
        <v>3576446.6337698703</v>
      </c>
      <c r="AS6" s="6">
        <v>3255665.8755499399</v>
      </c>
      <c r="AT6" s="6">
        <v>3343263.5556997401</v>
      </c>
      <c r="AU6" s="6">
        <v>3251657.6456593871</v>
      </c>
      <c r="AV6" s="6">
        <v>3552114.1029362385</v>
      </c>
      <c r="AW6" s="26">
        <v>3147137</v>
      </c>
      <c r="AX6" s="48">
        <v>189442.5757394665</v>
      </c>
      <c r="AY6" s="6">
        <v>371080.69959761185</v>
      </c>
      <c r="AZ6" s="6">
        <v>632694.17931599705</v>
      </c>
      <c r="BA6" s="6">
        <v>818229.54906346579</v>
      </c>
      <c r="BB6" s="6">
        <v>826758.24269639899</v>
      </c>
      <c r="BC6" s="6">
        <v>664910.84285234578</v>
      </c>
      <c r="BD6" s="6">
        <v>326862.11233857519</v>
      </c>
      <c r="BE6" s="6">
        <v>340491.80141262716</v>
      </c>
      <c r="BF6" s="26">
        <v>390075.3</v>
      </c>
      <c r="BG6" s="48">
        <v>376294.10191177059</v>
      </c>
      <c r="BH6" s="130">
        <v>427595.79</v>
      </c>
      <c r="BI6" s="134">
        <f t="shared" ref="BI6:BI12" si="3">(BH6-BG6)/BG6</f>
        <v>0.13633402125515659</v>
      </c>
      <c r="BJ6" s="56">
        <f t="shared" ref="BJ6:BO7" si="4">AX6/AO6</f>
        <v>7.7178490584631096E-2</v>
      </c>
      <c r="BK6" s="14">
        <f t="shared" si="4"/>
        <v>0.1592819769270562</v>
      </c>
      <c r="BL6" s="14">
        <f t="shared" si="4"/>
        <v>0.22433759715695761</v>
      </c>
      <c r="BM6" s="14">
        <f t="shared" si="4"/>
        <v>0.22878282072979914</v>
      </c>
      <c r="BN6" s="14">
        <f t="shared" si="4"/>
        <v>0.25394443849577925</v>
      </c>
      <c r="BO6" s="14">
        <f t="shared" si="4"/>
        <v>0.19888077376334182</v>
      </c>
      <c r="BP6" s="14">
        <f t="shared" ref="BP6:BP13" si="5">BD6/AU6</f>
        <v>0.10052168707702083</v>
      </c>
      <c r="BQ6" s="14">
        <f t="shared" ref="BQ6:BR13" si="6">BE6/AV6</f>
        <v>9.5856099085097179E-2</v>
      </c>
      <c r="BR6" s="23">
        <f t="shared" si="6"/>
        <v>0.12394608178798698</v>
      </c>
      <c r="BS6" s="38" t="s">
        <v>15</v>
      </c>
      <c r="BT6" s="15">
        <f t="shared" ref="BT6:BY7" si="7">(BK6-BJ6)*100</f>
        <v>8.2103486342425107</v>
      </c>
      <c r="BU6" s="15">
        <f t="shared" si="7"/>
        <v>6.5055620229901407</v>
      </c>
      <c r="BV6" s="15">
        <f t="shared" si="7"/>
        <v>0.44452235728415224</v>
      </c>
      <c r="BW6" s="15">
        <f t="shared" si="7"/>
        <v>2.5161617765980111</v>
      </c>
      <c r="BX6" s="15">
        <f t="shared" si="7"/>
        <v>-5.5063664732437427</v>
      </c>
      <c r="BY6" s="15">
        <f t="shared" si="7"/>
        <v>-9.8359086686320989</v>
      </c>
      <c r="BZ6" s="15">
        <f t="shared" ref="BZ6:BZ13" si="8">(BQ6-BP6)*100</f>
        <v>-0.46655879919236531</v>
      </c>
      <c r="CA6" s="24">
        <f t="shared" si="1"/>
        <v>2.80899827028898</v>
      </c>
      <c r="CB6" s="56"/>
      <c r="CC6" s="14"/>
      <c r="CD6" s="14"/>
      <c r="CE6" s="14"/>
      <c r="CF6" s="14"/>
      <c r="CG6" s="14">
        <f t="shared" ref="CG6:CG13" si="9">Z6/Q6</f>
        <v>0.31578947368421051</v>
      </c>
      <c r="CH6" s="23">
        <f t="shared" ref="CH6:CH13" si="10">AA6/R6</f>
        <v>0.37037037037037035</v>
      </c>
      <c r="CI6" s="56">
        <f t="shared" ref="CI6:CI13" si="11">AB6/Q6</f>
        <v>0</v>
      </c>
      <c r="CJ6" s="23">
        <f t="shared" ref="CJ6:CJ13" si="12">AC6/R6</f>
        <v>0</v>
      </c>
      <c r="CK6" s="56">
        <f t="shared" ref="CK6:CK13" si="13">AD6/Q6</f>
        <v>0.36842105263157893</v>
      </c>
      <c r="CL6" s="23">
        <f t="shared" ref="CL6:CL13" si="14">AE6/R6</f>
        <v>0.22222222222222221</v>
      </c>
      <c r="CM6" s="56">
        <f t="shared" ref="CM6:CM13" si="15">(Z6+AD6+AB6)/Q6</f>
        <v>0.68421052631578949</v>
      </c>
      <c r="CN6" s="23">
        <f t="shared" ref="CN6:CN13" si="16">(AA6+AE6+AC6)/R6</f>
        <v>0.59259259259259256</v>
      </c>
      <c r="CO6" s="60">
        <f>(AN6-AM6)/AM6</f>
        <v>-2.2200454914703175E-3</v>
      </c>
      <c r="CP6" s="79">
        <f t="shared" ref="CP6:CP13" si="17">(R6-Q6)/Q6</f>
        <v>0.42105263157894735</v>
      </c>
      <c r="CQ6" s="91" t="s">
        <v>37</v>
      </c>
      <c r="CR6" s="92"/>
      <c r="CS6" s="91" t="s">
        <v>37</v>
      </c>
      <c r="CT6" s="92"/>
      <c r="CU6" s="119" t="s">
        <v>37</v>
      </c>
      <c r="CV6" s="87"/>
      <c r="CW6" s="87" t="s">
        <v>37</v>
      </c>
      <c r="CX6" s="122"/>
      <c r="CY6" s="91"/>
      <c r="CZ6" s="87" t="s">
        <v>37</v>
      </c>
      <c r="DA6" s="87" t="s">
        <v>37</v>
      </c>
      <c r="DB6" s="92"/>
    </row>
    <row r="7" spans="1:106" x14ac:dyDescent="0.25">
      <c r="A7" s="3">
        <v>3</v>
      </c>
      <c r="B7" s="35" t="s">
        <v>40</v>
      </c>
      <c r="C7" s="38">
        <v>0</v>
      </c>
      <c r="D7" s="5">
        <v>0</v>
      </c>
      <c r="E7" s="5">
        <v>0</v>
      </c>
      <c r="F7" s="5">
        <v>38</v>
      </c>
      <c r="G7" s="5">
        <v>225</v>
      </c>
      <c r="H7" s="5">
        <v>46</v>
      </c>
      <c r="I7" s="21">
        <v>49</v>
      </c>
      <c r="J7" s="38">
        <v>181</v>
      </c>
      <c r="K7" s="21">
        <v>350</v>
      </c>
      <c r="L7" s="38">
        <v>3442</v>
      </c>
      <c r="M7" s="5">
        <v>3974</v>
      </c>
      <c r="N7" s="5">
        <v>3937</v>
      </c>
      <c r="O7" s="5">
        <v>3210</v>
      </c>
      <c r="P7" s="5">
        <v>2518</v>
      </c>
      <c r="Q7" s="5">
        <v>3432</v>
      </c>
      <c r="R7" s="21">
        <v>1439</v>
      </c>
      <c r="S7" s="38">
        <v>262</v>
      </c>
      <c r="T7" s="5">
        <v>15</v>
      </c>
      <c r="U7" s="5">
        <v>15</v>
      </c>
      <c r="V7" s="5">
        <v>10</v>
      </c>
      <c r="W7" s="5">
        <v>0</v>
      </c>
      <c r="X7" s="5">
        <v>0</v>
      </c>
      <c r="Y7" s="5">
        <v>0</v>
      </c>
      <c r="Z7" s="5">
        <v>0</v>
      </c>
      <c r="AA7" s="21">
        <v>0</v>
      </c>
      <c r="AB7" s="38">
        <v>1510</v>
      </c>
      <c r="AC7" s="21">
        <v>769</v>
      </c>
      <c r="AD7" s="38">
        <v>215</v>
      </c>
      <c r="AE7" s="21">
        <v>243</v>
      </c>
      <c r="AF7" s="45">
        <v>33.935492683593154</v>
      </c>
      <c r="AG7" s="16">
        <v>41.10676660918265</v>
      </c>
      <c r="AH7" s="16">
        <v>64.641066357049766</v>
      </c>
      <c r="AI7" s="16">
        <v>66.647315610042071</v>
      </c>
      <c r="AJ7" s="16">
        <v>59.034951423156386</v>
      </c>
      <c r="AK7" s="16">
        <v>69.151569996755853</v>
      </c>
      <c r="AL7" s="16">
        <v>74.17430748828977</v>
      </c>
      <c r="AM7" s="16">
        <v>76.635875720684567</v>
      </c>
      <c r="AN7" s="21">
        <v>67.78</v>
      </c>
      <c r="AO7" s="48">
        <v>4650798.8002344891</v>
      </c>
      <c r="AP7" s="6">
        <v>4626982.7718681172</v>
      </c>
      <c r="AQ7" s="6">
        <v>6935141.2342559239</v>
      </c>
      <c r="AR7" s="6">
        <v>9240717.1843074318</v>
      </c>
      <c r="AS7" s="6">
        <v>7892958.7765579028</v>
      </c>
      <c r="AT7" s="6">
        <v>8784631.276998993</v>
      </c>
      <c r="AU7" s="6">
        <v>9048881.338182481</v>
      </c>
      <c r="AV7" s="6">
        <v>8456566.8379804324</v>
      </c>
      <c r="AW7" s="26">
        <v>6372525</v>
      </c>
      <c r="AX7" s="48">
        <v>523993.88734270155</v>
      </c>
      <c r="AY7" s="6">
        <v>167831.99867957496</v>
      </c>
      <c r="AZ7" s="6">
        <v>84875.726376059334</v>
      </c>
      <c r="BA7" s="6">
        <v>1276503.8332166579</v>
      </c>
      <c r="BB7" s="6">
        <v>672555.93309087597</v>
      </c>
      <c r="BC7" s="6">
        <v>917595.80195900996</v>
      </c>
      <c r="BD7" s="6">
        <v>1239773.8202969818</v>
      </c>
      <c r="BE7" s="6">
        <v>696246.74873791274</v>
      </c>
      <c r="BF7" s="26">
        <v>311237</v>
      </c>
      <c r="BG7" s="48">
        <v>3978742.2951491456</v>
      </c>
      <c r="BH7" s="130">
        <v>4053197</v>
      </c>
      <c r="BI7" s="134">
        <f t="shared" si="3"/>
        <v>1.8713125738660932E-2</v>
      </c>
      <c r="BJ7" s="56">
        <f t="shared" si="4"/>
        <v>0.11266750290644313</v>
      </c>
      <c r="BK7" s="14">
        <f t="shared" si="4"/>
        <v>3.6272449445886694E-2</v>
      </c>
      <c r="BL7" s="14">
        <f t="shared" si="4"/>
        <v>1.2238500054882546E-2</v>
      </c>
      <c r="BM7" s="14">
        <f t="shared" si="4"/>
        <v>0.13813904351324746</v>
      </c>
      <c r="BN7" s="14">
        <f t="shared" si="4"/>
        <v>8.5209609239106615E-2</v>
      </c>
      <c r="BO7" s="14">
        <f t="shared" si="4"/>
        <v>0.10445467464998476</v>
      </c>
      <c r="BP7" s="14">
        <f t="shared" si="5"/>
        <v>0.13700851784470383</v>
      </c>
      <c r="BQ7" s="14">
        <f t="shared" si="6"/>
        <v>8.2332081337181034E-2</v>
      </c>
      <c r="BR7" s="23">
        <f t="shared" si="6"/>
        <v>4.884045178324134E-2</v>
      </c>
      <c r="BS7" s="38" t="s">
        <v>15</v>
      </c>
      <c r="BT7" s="15">
        <f t="shared" si="7"/>
        <v>-7.6395053460556444</v>
      </c>
      <c r="BU7" s="15">
        <f t="shared" si="7"/>
        <v>-2.4033949391004148</v>
      </c>
      <c r="BV7" s="15">
        <f t="shared" si="7"/>
        <v>12.59005434583649</v>
      </c>
      <c r="BW7" s="15">
        <f t="shared" si="7"/>
        <v>-5.2929434274140847</v>
      </c>
      <c r="BX7" s="15">
        <f t="shared" si="7"/>
        <v>1.9245065410878142</v>
      </c>
      <c r="BY7" s="15">
        <f t="shared" si="7"/>
        <v>3.2553843194719074</v>
      </c>
      <c r="BZ7" s="15">
        <f t="shared" si="8"/>
        <v>-5.4676436507522794</v>
      </c>
      <c r="CA7" s="24">
        <f t="shared" si="1"/>
        <v>-3.3491629553939695</v>
      </c>
      <c r="CB7" s="56">
        <f t="shared" ref="CB7:CF8" si="18">U7/L7</f>
        <v>4.3579314352120858E-3</v>
      </c>
      <c r="CC7" s="14">
        <f t="shared" si="18"/>
        <v>2.5163563160543532E-3</v>
      </c>
      <c r="CD7" s="14">
        <f t="shared" si="18"/>
        <v>0</v>
      </c>
      <c r="CE7" s="14">
        <f t="shared" si="18"/>
        <v>0</v>
      </c>
      <c r="CF7" s="14">
        <f t="shared" si="18"/>
        <v>0</v>
      </c>
      <c r="CG7" s="14">
        <f t="shared" si="9"/>
        <v>0</v>
      </c>
      <c r="CH7" s="23">
        <f t="shared" si="10"/>
        <v>0</v>
      </c>
      <c r="CI7" s="56">
        <f t="shared" si="11"/>
        <v>0.43997668997668998</v>
      </c>
      <c r="CJ7" s="23">
        <f t="shared" si="12"/>
        <v>0.53439888811674774</v>
      </c>
      <c r="CK7" s="56">
        <f t="shared" si="13"/>
        <v>6.2645687645687648E-2</v>
      </c>
      <c r="CL7" s="23">
        <f t="shared" si="14"/>
        <v>0.16886726893676163</v>
      </c>
      <c r="CM7" s="56">
        <f t="shared" si="15"/>
        <v>0.5026223776223776</v>
      </c>
      <c r="CN7" s="23">
        <f t="shared" si="16"/>
        <v>0.70326615705350937</v>
      </c>
      <c r="CO7" s="60">
        <f t="shared" ref="CO7:CO13" si="19">(AN7-AM7)/AM7</f>
        <v>-0.11555783290011132</v>
      </c>
      <c r="CP7" s="79">
        <f t="shared" si="17"/>
        <v>-0.58071095571095566</v>
      </c>
      <c r="CQ7" s="91" t="s">
        <v>37</v>
      </c>
      <c r="CR7" s="92"/>
      <c r="CS7" s="91" t="s">
        <v>37</v>
      </c>
      <c r="CT7" s="92"/>
      <c r="CU7" s="119" t="s">
        <v>37</v>
      </c>
      <c r="CV7" s="87"/>
      <c r="CW7" s="87" t="s">
        <v>37</v>
      </c>
      <c r="CX7" s="122"/>
      <c r="CY7" s="91"/>
      <c r="CZ7" s="87" t="s">
        <v>37</v>
      </c>
      <c r="DA7" s="87"/>
      <c r="DB7" s="92" t="s">
        <v>37</v>
      </c>
    </row>
    <row r="8" spans="1:106" x14ac:dyDescent="0.25">
      <c r="A8" s="17">
        <v>4</v>
      </c>
      <c r="B8" s="36" t="s">
        <v>39</v>
      </c>
      <c r="C8" s="38">
        <v>13</v>
      </c>
      <c r="D8" s="5">
        <v>13</v>
      </c>
      <c r="E8" s="5">
        <v>13</v>
      </c>
      <c r="F8" s="5">
        <v>13</v>
      </c>
      <c r="G8" s="5">
        <v>13</v>
      </c>
      <c r="H8" s="5">
        <v>12</v>
      </c>
      <c r="I8" s="21">
        <v>12</v>
      </c>
      <c r="J8" s="38">
        <v>247</v>
      </c>
      <c r="K8" s="21">
        <v>247</v>
      </c>
      <c r="L8" s="38">
        <v>713</v>
      </c>
      <c r="M8" s="5">
        <v>1250</v>
      </c>
      <c r="N8" s="5">
        <v>2466</v>
      </c>
      <c r="O8" s="5">
        <v>4194</v>
      </c>
      <c r="P8" s="5">
        <v>4260</v>
      </c>
      <c r="Q8" s="5">
        <v>4365</v>
      </c>
      <c r="R8" s="21">
        <v>3467</v>
      </c>
      <c r="S8" s="38">
        <v>0</v>
      </c>
      <c r="T8" s="5">
        <v>0</v>
      </c>
      <c r="U8" s="5">
        <v>0</v>
      </c>
      <c r="V8" s="5">
        <v>28</v>
      </c>
      <c r="W8" s="5">
        <v>62</v>
      </c>
      <c r="X8" s="5">
        <v>219</v>
      </c>
      <c r="Y8" s="5">
        <v>329</v>
      </c>
      <c r="Z8" s="5">
        <v>421</v>
      </c>
      <c r="AA8" s="21">
        <v>343</v>
      </c>
      <c r="AB8" s="38">
        <v>456</v>
      </c>
      <c r="AC8" s="21">
        <v>217</v>
      </c>
      <c r="AD8" s="38">
        <v>170</v>
      </c>
      <c r="AE8" s="21">
        <v>154</v>
      </c>
      <c r="AF8" s="45"/>
      <c r="AG8" s="16"/>
      <c r="AH8" s="16">
        <v>59.404898093920927</v>
      </c>
      <c r="AI8" s="16">
        <v>62.26487043329292</v>
      </c>
      <c r="AJ8" s="16">
        <v>64.427635585454837</v>
      </c>
      <c r="AK8" s="16">
        <v>69.265399741606487</v>
      </c>
      <c r="AL8" s="16">
        <v>74.786142366861895</v>
      </c>
      <c r="AM8" s="16">
        <v>70.631356679814004</v>
      </c>
      <c r="AN8" s="21">
        <v>61.45</v>
      </c>
      <c r="AO8" s="48"/>
      <c r="AP8" s="6"/>
      <c r="AQ8" s="6"/>
      <c r="AR8" s="6">
        <v>6813427.3567025801</v>
      </c>
      <c r="AS8" s="6">
        <v>6185200.9948719703</v>
      </c>
      <c r="AT8" s="6">
        <v>6790584.5726546803</v>
      </c>
      <c r="AU8" s="6">
        <v>7038936.8870979678</v>
      </c>
      <c r="AV8" s="6">
        <v>7857240.4254955864</v>
      </c>
      <c r="AW8" s="26">
        <v>5853138</v>
      </c>
      <c r="AX8" s="48"/>
      <c r="AY8" s="6"/>
      <c r="AZ8" s="6"/>
      <c r="BA8" s="6">
        <v>822092.64602933393</v>
      </c>
      <c r="BB8" s="6">
        <v>637601.66419086978</v>
      </c>
      <c r="BC8" s="6">
        <v>193346.935987843</v>
      </c>
      <c r="BD8" s="6">
        <v>121639.88821919056</v>
      </c>
      <c r="BE8" s="6">
        <v>168596.0808418848</v>
      </c>
      <c r="BF8" s="26">
        <v>0</v>
      </c>
      <c r="BG8" s="48">
        <v>1977898.5321654403</v>
      </c>
      <c r="BH8" s="130">
        <v>1621892</v>
      </c>
      <c r="BI8" s="134">
        <f t="shared" si="3"/>
        <v>-0.17999231324353007</v>
      </c>
      <c r="BJ8" s="56"/>
      <c r="BK8" s="14"/>
      <c r="BL8" s="14"/>
      <c r="BM8" s="14">
        <f t="shared" ref="BM8:BM13" si="20">BA8/AR8</f>
        <v>0.12065772525197849</v>
      </c>
      <c r="BN8" s="14">
        <f t="shared" ref="BN8:BO13" si="21">BB8/AS8</f>
        <v>0.10308503550967751</v>
      </c>
      <c r="BO8" s="14">
        <f t="shared" si="21"/>
        <v>2.8472796991063292E-2</v>
      </c>
      <c r="BP8" s="14">
        <f t="shared" si="5"/>
        <v>1.7281002823331264E-2</v>
      </c>
      <c r="BQ8" s="14">
        <f t="shared" si="6"/>
        <v>2.1457416562539616E-2</v>
      </c>
      <c r="BR8" s="23">
        <f t="shared" si="6"/>
        <v>0</v>
      </c>
      <c r="BS8" s="38" t="s">
        <v>15</v>
      </c>
      <c r="BT8" s="15"/>
      <c r="BU8" s="15"/>
      <c r="BV8" s="15"/>
      <c r="BW8" s="15"/>
      <c r="BX8" s="15">
        <f t="shared" ref="BX8:BY13" si="22">(BO8-BN8)*100</f>
        <v>-7.4612238518614218</v>
      </c>
      <c r="BY8" s="15">
        <f t="shared" si="22"/>
        <v>-1.1191794167732028</v>
      </c>
      <c r="BZ8" s="15">
        <f t="shared" si="8"/>
        <v>0.41764137392083511</v>
      </c>
      <c r="CA8" s="24">
        <f t="shared" si="1"/>
        <v>-2.1457416562539615</v>
      </c>
      <c r="CB8" s="56">
        <f t="shared" si="18"/>
        <v>0</v>
      </c>
      <c r="CC8" s="14">
        <f t="shared" si="18"/>
        <v>2.24E-2</v>
      </c>
      <c r="CD8" s="14">
        <f t="shared" si="18"/>
        <v>2.5141930251419302E-2</v>
      </c>
      <c r="CE8" s="14">
        <f t="shared" si="18"/>
        <v>5.2217453505007151E-2</v>
      </c>
      <c r="CF8" s="14">
        <f t="shared" si="18"/>
        <v>7.7230046948356806E-2</v>
      </c>
      <c r="CG8" s="14">
        <f t="shared" si="9"/>
        <v>9.6449026345933567E-2</v>
      </c>
      <c r="CH8" s="23">
        <f t="shared" si="10"/>
        <v>9.8932794923565048E-2</v>
      </c>
      <c r="CI8" s="56">
        <f t="shared" si="11"/>
        <v>0.10446735395189004</v>
      </c>
      <c r="CJ8" s="23">
        <f t="shared" si="12"/>
        <v>6.2590135563888094E-2</v>
      </c>
      <c r="CK8" s="56">
        <f t="shared" si="13"/>
        <v>3.8946162657502864E-2</v>
      </c>
      <c r="CL8" s="23">
        <f t="shared" si="14"/>
        <v>4.441880588404961E-2</v>
      </c>
      <c r="CM8" s="56">
        <f t="shared" si="15"/>
        <v>0.23986254295532647</v>
      </c>
      <c r="CN8" s="23">
        <f t="shared" si="16"/>
        <v>0.20594173637150273</v>
      </c>
      <c r="CO8" s="60">
        <f t="shared" si="19"/>
        <v>-0.12998981063658338</v>
      </c>
      <c r="CP8" s="79">
        <f t="shared" si="17"/>
        <v>-0.20572737686139747</v>
      </c>
      <c r="CQ8" s="91" t="s">
        <v>37</v>
      </c>
      <c r="CR8" s="92"/>
      <c r="CS8" s="91" t="s">
        <v>37</v>
      </c>
      <c r="CT8" s="92"/>
      <c r="CU8" s="119" t="s">
        <v>37</v>
      </c>
      <c r="CV8" s="87"/>
      <c r="CW8" s="87" t="s">
        <v>37</v>
      </c>
      <c r="CX8" s="122"/>
      <c r="CY8" s="91" t="s">
        <v>37</v>
      </c>
      <c r="CZ8" s="87"/>
      <c r="DA8" s="87" t="s">
        <v>37</v>
      </c>
      <c r="DB8" s="92"/>
    </row>
    <row r="9" spans="1:106" x14ac:dyDescent="0.25">
      <c r="A9" s="3">
        <v>5</v>
      </c>
      <c r="B9" s="35" t="s">
        <v>38</v>
      </c>
      <c r="C9" s="38">
        <v>5173</v>
      </c>
      <c r="D9" s="5">
        <v>5199</v>
      </c>
      <c r="E9" s="5">
        <v>5181</v>
      </c>
      <c r="F9" s="5">
        <v>4000</v>
      </c>
      <c r="G9" s="5">
        <v>5235</v>
      </c>
      <c r="H9" s="5">
        <v>5245</v>
      </c>
      <c r="I9" s="21">
        <v>5261</v>
      </c>
      <c r="J9" s="38">
        <v>0</v>
      </c>
      <c r="K9" s="21">
        <v>0</v>
      </c>
      <c r="L9" s="38"/>
      <c r="M9" s="5"/>
      <c r="N9" s="5"/>
      <c r="O9" s="43"/>
      <c r="P9" s="43">
        <v>57904</v>
      </c>
      <c r="Q9" s="111">
        <v>161605</v>
      </c>
      <c r="R9" s="98">
        <v>25476</v>
      </c>
      <c r="S9" s="38"/>
      <c r="T9" s="5"/>
      <c r="U9" s="5"/>
      <c r="V9" s="5"/>
      <c r="W9" s="5"/>
      <c r="X9" s="43"/>
      <c r="Y9" s="43">
        <v>548</v>
      </c>
      <c r="Z9" s="111">
        <v>1706</v>
      </c>
      <c r="AA9" s="98">
        <v>1805</v>
      </c>
      <c r="AB9" s="112">
        <v>0</v>
      </c>
      <c r="AC9" s="98">
        <v>0</v>
      </c>
      <c r="AD9" s="112">
        <v>7361</v>
      </c>
      <c r="AE9" s="98">
        <v>6130</v>
      </c>
      <c r="AF9" s="45"/>
      <c r="AG9" s="16">
        <v>30.492142901861687</v>
      </c>
      <c r="AH9" s="16">
        <v>43.767536895066051</v>
      </c>
      <c r="AI9" s="16">
        <v>59.589871429303194</v>
      </c>
      <c r="AJ9" s="16">
        <v>43.611020995896439</v>
      </c>
      <c r="AK9" s="16">
        <v>54.19718726700475</v>
      </c>
      <c r="AL9" s="16">
        <v>58.665004752391845</v>
      </c>
      <c r="AM9" s="16">
        <v>62.649045822163792</v>
      </c>
      <c r="AN9" s="100">
        <v>57.2</v>
      </c>
      <c r="AO9" s="48">
        <v>68993567.196544126</v>
      </c>
      <c r="AP9" s="6">
        <v>70841200.391574323</v>
      </c>
      <c r="AQ9" s="6">
        <v>105191801.69720151</v>
      </c>
      <c r="AR9" s="6">
        <v>142401575.68824309</v>
      </c>
      <c r="AS9" s="6">
        <v>121699825.27134165</v>
      </c>
      <c r="AT9" s="6">
        <v>132708292.78148673</v>
      </c>
      <c r="AU9" s="6">
        <v>146010136.09768867</v>
      </c>
      <c r="AV9" s="6">
        <v>166492251.21086392</v>
      </c>
      <c r="AW9" s="26">
        <v>127714909.48999999</v>
      </c>
      <c r="AX9" s="48">
        <v>1654828.3732022014</v>
      </c>
      <c r="AY9" s="6">
        <v>2693430.8854246703</v>
      </c>
      <c r="AZ9" s="6">
        <v>2831177.6825402249</v>
      </c>
      <c r="BA9" s="6">
        <v>5487592.5578112816</v>
      </c>
      <c r="BB9" s="6">
        <v>8563458.6598824132</v>
      </c>
      <c r="BC9" s="6">
        <v>9585313.9708937351</v>
      </c>
      <c r="BD9" s="6">
        <v>7495278.0006943624</v>
      </c>
      <c r="BE9" s="6">
        <v>7963037.7459433926</v>
      </c>
      <c r="BF9" s="26">
        <v>2867651.09</v>
      </c>
      <c r="BG9" s="48">
        <v>8611966.4372997303</v>
      </c>
      <c r="BH9" s="130">
        <v>3028131.81</v>
      </c>
      <c r="BI9" s="134">
        <f t="shared" si="3"/>
        <v>-0.64838090904712498</v>
      </c>
      <c r="BJ9" s="56">
        <f t="shared" ref="BJ9:BL12" si="23">AX9/AO9</f>
        <v>2.3985256023768713E-2</v>
      </c>
      <c r="BK9" s="14">
        <f t="shared" si="23"/>
        <v>3.8020683875156641E-2</v>
      </c>
      <c r="BL9" s="14">
        <f t="shared" si="23"/>
        <v>2.691443284420467E-2</v>
      </c>
      <c r="BM9" s="14">
        <f t="shared" si="20"/>
        <v>3.8536038181383313E-2</v>
      </c>
      <c r="BN9" s="14">
        <f t="shared" si="21"/>
        <v>7.0365414582883298E-2</v>
      </c>
      <c r="BO9" s="14">
        <f t="shared" si="21"/>
        <v>7.2228447597292272E-2</v>
      </c>
      <c r="BP9" s="14">
        <f t="shared" si="5"/>
        <v>5.133395667599143E-2</v>
      </c>
      <c r="BQ9" s="14">
        <f t="shared" si="6"/>
        <v>4.7828278421547285E-2</v>
      </c>
      <c r="BR9" s="23">
        <f t="shared" si="6"/>
        <v>2.2453534215005143E-2</v>
      </c>
      <c r="BS9" s="38" t="s">
        <v>15</v>
      </c>
      <c r="BT9" s="15">
        <f t="shared" ref="BT9:BW13" si="24">(BK9-BJ9)*100</f>
        <v>1.4035427851387929</v>
      </c>
      <c r="BU9" s="15">
        <f t="shared" si="24"/>
        <v>-1.110625103095197</v>
      </c>
      <c r="BV9" s="15">
        <f t="shared" si="24"/>
        <v>1.1621605337178642</v>
      </c>
      <c r="BW9" s="15">
        <f t="shared" si="24"/>
        <v>3.1829376401499987</v>
      </c>
      <c r="BX9" s="15">
        <f t="shared" si="22"/>
        <v>0.18630330144089741</v>
      </c>
      <c r="BY9" s="15">
        <f t="shared" si="22"/>
        <v>-2.0894490921300841</v>
      </c>
      <c r="BZ9" s="15">
        <f t="shared" si="8"/>
        <v>-0.35056782544441445</v>
      </c>
      <c r="CA9" s="24">
        <f t="shared" si="1"/>
        <v>-2.5374744206542141</v>
      </c>
      <c r="CB9" s="56"/>
      <c r="CC9" s="14"/>
      <c r="CD9" s="14"/>
      <c r="CE9" s="14"/>
      <c r="CF9" s="14">
        <f>Y9/P9</f>
        <v>9.4639403150041448E-3</v>
      </c>
      <c r="CG9" s="14">
        <f t="shared" si="9"/>
        <v>1.0556604065468272E-2</v>
      </c>
      <c r="CH9" s="23">
        <f t="shared" si="10"/>
        <v>7.085099701680013E-2</v>
      </c>
      <c r="CI9" s="56">
        <f t="shared" si="11"/>
        <v>0</v>
      </c>
      <c r="CJ9" s="23">
        <f t="shared" si="12"/>
        <v>0</v>
      </c>
      <c r="CK9" s="56">
        <f t="shared" si="13"/>
        <v>4.5549333250827634E-2</v>
      </c>
      <c r="CL9" s="23">
        <f t="shared" si="14"/>
        <v>0.24061862144763699</v>
      </c>
      <c r="CM9" s="56">
        <f t="shared" si="15"/>
        <v>5.6105937316295908E-2</v>
      </c>
      <c r="CN9" s="23">
        <f t="shared" si="16"/>
        <v>0.3114696184644371</v>
      </c>
      <c r="CO9" s="60">
        <f t="shared" si="19"/>
        <v>-8.6977315466727226E-2</v>
      </c>
      <c r="CP9" s="79">
        <f t="shared" si="17"/>
        <v>-0.84235636273630143</v>
      </c>
      <c r="CQ9" s="91" t="s">
        <v>37</v>
      </c>
      <c r="CR9" s="92"/>
      <c r="CS9" s="91" t="s">
        <v>37</v>
      </c>
      <c r="CT9" s="92"/>
      <c r="CU9" s="119" t="s">
        <v>37</v>
      </c>
      <c r="CV9" s="87"/>
      <c r="CW9" s="87" t="s">
        <v>37</v>
      </c>
      <c r="CX9" s="122"/>
      <c r="CY9" s="91" t="s">
        <v>37</v>
      </c>
      <c r="CZ9" s="87"/>
      <c r="DA9" s="87" t="s">
        <v>37</v>
      </c>
      <c r="DB9" s="92"/>
    </row>
    <row r="10" spans="1:106" x14ac:dyDescent="0.25">
      <c r="A10" s="3">
        <v>6</v>
      </c>
      <c r="B10" s="35" t="s">
        <v>43</v>
      </c>
      <c r="C10" s="38">
        <v>570</v>
      </c>
      <c r="D10" s="5">
        <v>565</v>
      </c>
      <c r="E10" s="5">
        <v>560</v>
      </c>
      <c r="F10" s="5">
        <v>563</v>
      </c>
      <c r="G10" s="5">
        <v>568</v>
      </c>
      <c r="H10" s="5">
        <v>565</v>
      </c>
      <c r="I10" s="21">
        <v>564</v>
      </c>
      <c r="J10" s="38">
        <v>300</v>
      </c>
      <c r="K10" s="21">
        <v>296</v>
      </c>
      <c r="L10" s="38"/>
      <c r="M10" s="5"/>
      <c r="N10" s="5"/>
      <c r="O10" s="5">
        <v>60</v>
      </c>
      <c r="P10" s="5">
        <v>40</v>
      </c>
      <c r="Q10" s="5">
        <v>38</v>
      </c>
      <c r="R10" s="21">
        <v>37</v>
      </c>
      <c r="S10" s="38"/>
      <c r="T10" s="5"/>
      <c r="U10" s="5"/>
      <c r="V10" s="5"/>
      <c r="W10" s="5"/>
      <c r="X10" s="5">
        <v>3</v>
      </c>
      <c r="Y10" s="5">
        <v>5</v>
      </c>
      <c r="Z10" s="5">
        <v>3</v>
      </c>
      <c r="AA10" s="21">
        <v>0</v>
      </c>
      <c r="AB10" s="38">
        <v>0</v>
      </c>
      <c r="AC10" s="21">
        <v>0</v>
      </c>
      <c r="AD10" s="38">
        <v>20</v>
      </c>
      <c r="AE10" s="21">
        <v>15</v>
      </c>
      <c r="AF10" s="45">
        <v>36.610491687582886</v>
      </c>
      <c r="AG10" s="16">
        <v>56.843728834781821</v>
      </c>
      <c r="AH10" s="16">
        <v>66.391198684128142</v>
      </c>
      <c r="AI10" s="16">
        <v>65.594390470173764</v>
      </c>
      <c r="AJ10" s="16">
        <v>68.810080762203967</v>
      </c>
      <c r="AK10" s="16">
        <v>69.009282815692572</v>
      </c>
      <c r="AL10" s="16">
        <v>70.218723854730484</v>
      </c>
      <c r="AM10" s="16">
        <v>65.352502262366187</v>
      </c>
      <c r="AN10" s="21">
        <v>60.79</v>
      </c>
      <c r="AO10" s="48">
        <v>7927779.2955077095</v>
      </c>
      <c r="AP10" s="6">
        <v>9077417.0323447231</v>
      </c>
      <c r="AQ10" s="6">
        <v>13660512.746085679</v>
      </c>
      <c r="AR10" s="6">
        <v>15563637.941730553</v>
      </c>
      <c r="AS10" s="6">
        <v>12398106.726768773</v>
      </c>
      <c r="AT10" s="6">
        <v>11625936.961087301</v>
      </c>
      <c r="AU10" s="6">
        <v>13564256.890968179</v>
      </c>
      <c r="AV10" s="6">
        <v>13579689.130966812</v>
      </c>
      <c r="AW10" s="26">
        <v>10361858.58</v>
      </c>
      <c r="AX10" s="48">
        <v>156121.76367806672</v>
      </c>
      <c r="AY10" s="6">
        <v>311702.83606809296</v>
      </c>
      <c r="AZ10" s="6">
        <v>492053.26093761565</v>
      </c>
      <c r="BA10" s="6">
        <v>1322731.515472308</v>
      </c>
      <c r="BB10" s="82">
        <v>676557.04862237547</v>
      </c>
      <c r="BC10" s="6">
        <v>429233.47049817588</v>
      </c>
      <c r="BD10" s="6">
        <v>860564.25404522463</v>
      </c>
      <c r="BE10" s="6">
        <v>718056.58476616524</v>
      </c>
      <c r="BF10" s="26">
        <v>278673.61</v>
      </c>
      <c r="BG10" s="48">
        <v>1054348.0116789318</v>
      </c>
      <c r="BH10" s="130">
        <v>383459.13</v>
      </c>
      <c r="BI10" s="134">
        <f t="shared" si="3"/>
        <v>-0.63630686855530361</v>
      </c>
      <c r="BJ10" s="56">
        <f t="shared" si="23"/>
        <v>1.9693000758299793E-2</v>
      </c>
      <c r="BK10" s="14">
        <f t="shared" si="23"/>
        <v>3.4338274308366681E-2</v>
      </c>
      <c r="BL10" s="14">
        <f t="shared" si="23"/>
        <v>3.6020116527369E-2</v>
      </c>
      <c r="BM10" s="14">
        <f t="shared" si="20"/>
        <v>8.4988581745768288E-2</v>
      </c>
      <c r="BN10" s="14">
        <f t="shared" si="21"/>
        <v>5.4569384143275682E-2</v>
      </c>
      <c r="BO10" s="14">
        <f t="shared" si="21"/>
        <v>3.6920333555467033E-2</v>
      </c>
      <c r="BP10" s="14">
        <f t="shared" si="5"/>
        <v>6.3443523737613305E-2</v>
      </c>
      <c r="BQ10" s="14">
        <f t="shared" si="6"/>
        <v>5.2877247618925635E-2</v>
      </c>
      <c r="BR10" s="23">
        <f t="shared" si="6"/>
        <v>2.6894172300120311E-2</v>
      </c>
      <c r="BS10" s="38" t="s">
        <v>15</v>
      </c>
      <c r="BT10" s="15">
        <f t="shared" si="24"/>
        <v>1.4645273550066888</v>
      </c>
      <c r="BU10" s="15">
        <f t="shared" si="24"/>
        <v>0.16818422190023191</v>
      </c>
      <c r="BV10" s="15">
        <f t="shared" si="24"/>
        <v>4.8968465218399286</v>
      </c>
      <c r="BW10" s="15">
        <f t="shared" si="24"/>
        <v>-3.0419197602492605</v>
      </c>
      <c r="BX10" s="15">
        <f t="shared" si="22"/>
        <v>-1.7649050587808648</v>
      </c>
      <c r="BY10" s="15">
        <f t="shared" si="22"/>
        <v>2.6523190182146275</v>
      </c>
      <c r="BZ10" s="15">
        <f t="shared" si="8"/>
        <v>-1.056627611868767</v>
      </c>
      <c r="CA10" s="24">
        <f t="shared" si="1"/>
        <v>-2.5983075318805322</v>
      </c>
      <c r="CB10" s="56"/>
      <c r="CC10" s="14"/>
      <c r="CD10" s="14"/>
      <c r="CE10" s="14">
        <f>X10/O10</f>
        <v>0.05</v>
      </c>
      <c r="CF10" s="14">
        <f>Y10/P10</f>
        <v>0.125</v>
      </c>
      <c r="CG10" s="14">
        <f t="shared" si="9"/>
        <v>7.8947368421052627E-2</v>
      </c>
      <c r="CH10" s="23">
        <f t="shared" si="10"/>
        <v>0</v>
      </c>
      <c r="CI10" s="56">
        <f t="shared" si="11"/>
        <v>0</v>
      </c>
      <c r="CJ10" s="23">
        <f t="shared" si="12"/>
        <v>0</v>
      </c>
      <c r="CK10" s="56">
        <f t="shared" si="13"/>
        <v>0.52631578947368418</v>
      </c>
      <c r="CL10" s="23">
        <f t="shared" si="14"/>
        <v>0.40540540540540543</v>
      </c>
      <c r="CM10" s="56">
        <f t="shared" si="15"/>
        <v>0.60526315789473684</v>
      </c>
      <c r="CN10" s="23">
        <f t="shared" si="16"/>
        <v>0.40540540540540543</v>
      </c>
      <c r="CO10" s="60">
        <f t="shared" si="19"/>
        <v>-6.9813734813847284E-2</v>
      </c>
      <c r="CP10" s="79">
        <f t="shared" si="17"/>
        <v>-2.6315789473684209E-2</v>
      </c>
      <c r="CQ10" s="91" t="s">
        <v>37</v>
      </c>
      <c r="CR10" s="92"/>
      <c r="CS10" s="91" t="s">
        <v>37</v>
      </c>
      <c r="CT10" s="92"/>
      <c r="CU10" s="119" t="s">
        <v>37</v>
      </c>
      <c r="CV10" s="87"/>
      <c r="CW10" s="87" t="s">
        <v>37</v>
      </c>
      <c r="CX10" s="122"/>
      <c r="CY10" s="91" t="s">
        <v>37</v>
      </c>
      <c r="CZ10" s="87"/>
      <c r="DA10" s="87" t="s">
        <v>37</v>
      </c>
      <c r="DB10" s="92"/>
    </row>
    <row r="11" spans="1:106" x14ac:dyDescent="0.25">
      <c r="A11" s="3">
        <v>7</v>
      </c>
      <c r="B11" s="35" t="s">
        <v>44</v>
      </c>
      <c r="C11" s="38">
        <v>15</v>
      </c>
      <c r="D11" s="5">
        <v>14</v>
      </c>
      <c r="E11" s="5">
        <v>13</v>
      </c>
      <c r="F11" s="5">
        <v>16</v>
      </c>
      <c r="G11" s="5">
        <v>16</v>
      </c>
      <c r="H11" s="5">
        <v>15</v>
      </c>
      <c r="I11" s="21" t="s">
        <v>66</v>
      </c>
      <c r="J11" s="38">
        <v>242</v>
      </c>
      <c r="K11" s="21" t="s">
        <v>66</v>
      </c>
      <c r="L11" s="38">
        <v>2568</v>
      </c>
      <c r="M11" s="5">
        <v>2853</v>
      </c>
      <c r="N11" s="5">
        <v>3566</v>
      </c>
      <c r="O11" s="5">
        <v>1644</v>
      </c>
      <c r="P11" s="5">
        <v>5857</v>
      </c>
      <c r="Q11" s="5">
        <v>6130</v>
      </c>
      <c r="R11" s="21" t="s">
        <v>66</v>
      </c>
      <c r="S11" s="38">
        <v>64</v>
      </c>
      <c r="T11" s="5">
        <v>43</v>
      </c>
      <c r="U11" s="5">
        <v>18</v>
      </c>
      <c r="V11" s="5">
        <v>68</v>
      </c>
      <c r="W11" s="5">
        <v>55</v>
      </c>
      <c r="X11" s="5">
        <v>71</v>
      </c>
      <c r="Y11" s="5">
        <v>62</v>
      </c>
      <c r="Z11" s="5">
        <v>131</v>
      </c>
      <c r="AA11" s="21" t="s">
        <v>66</v>
      </c>
      <c r="AB11" s="38">
        <v>3997</v>
      </c>
      <c r="AC11" s="21" t="s">
        <v>66</v>
      </c>
      <c r="AD11" s="38">
        <v>153</v>
      </c>
      <c r="AE11" s="21" t="s">
        <v>66</v>
      </c>
      <c r="AF11" s="45">
        <v>34.959960387248792</v>
      </c>
      <c r="AG11" s="16">
        <v>40.153442496058645</v>
      </c>
      <c r="AH11" s="16">
        <v>44.03788253908629</v>
      </c>
      <c r="AI11" s="16">
        <v>54.168729830792088</v>
      </c>
      <c r="AJ11" s="16">
        <v>54.168729830792088</v>
      </c>
      <c r="AK11" s="16">
        <v>54.168729830792088</v>
      </c>
      <c r="AL11" s="16">
        <v>54.168729830792088</v>
      </c>
      <c r="AM11" s="16">
        <v>61.624578118508154</v>
      </c>
      <c r="AN11" s="21" t="s">
        <v>66</v>
      </c>
      <c r="AO11" s="48">
        <v>4690205.2350299656</v>
      </c>
      <c r="AP11" s="6">
        <v>4745821.0254921718</v>
      </c>
      <c r="AQ11" s="6">
        <v>5287623.5764167532</v>
      </c>
      <c r="AR11" s="6">
        <v>6983520.2986892508</v>
      </c>
      <c r="AS11" s="6">
        <v>7960518.1529985601</v>
      </c>
      <c r="AT11" s="6">
        <v>6788952.5386878848</v>
      </c>
      <c r="AU11" s="6">
        <v>6224345.6212542905</v>
      </c>
      <c r="AV11" s="6">
        <v>7288901.3153027017</v>
      </c>
      <c r="AW11" s="26" t="s">
        <v>66</v>
      </c>
      <c r="AX11" s="48">
        <v>201990.88223743747</v>
      </c>
      <c r="AY11" s="6">
        <v>69155.838612187756</v>
      </c>
      <c r="AZ11" s="6">
        <v>318629.37604225363</v>
      </c>
      <c r="BA11" s="6">
        <v>768416.2298450208</v>
      </c>
      <c r="BB11" s="6">
        <v>1175040.2672722409</v>
      </c>
      <c r="BC11" s="6">
        <v>479076.67002464418</v>
      </c>
      <c r="BD11" s="6">
        <v>264298.43882504938</v>
      </c>
      <c r="BE11" s="6">
        <v>404681.81740570627</v>
      </c>
      <c r="BF11" s="26" t="s">
        <v>66</v>
      </c>
      <c r="BG11" s="48">
        <v>943585.97845202929</v>
      </c>
      <c r="BH11" s="130" t="s">
        <v>66</v>
      </c>
      <c r="BI11" s="134" t="s">
        <v>66</v>
      </c>
      <c r="BJ11" s="56">
        <f t="shared" si="23"/>
        <v>4.3066533790209922E-2</v>
      </c>
      <c r="BK11" s="14">
        <f t="shared" si="23"/>
        <v>1.4571944083166486E-2</v>
      </c>
      <c r="BL11" s="14">
        <f t="shared" si="23"/>
        <v>6.025946655192467E-2</v>
      </c>
      <c r="BM11" s="14">
        <f t="shared" si="20"/>
        <v>0.11003279105371057</v>
      </c>
      <c r="BN11" s="14">
        <f t="shared" si="21"/>
        <v>0.14760851551222554</v>
      </c>
      <c r="BO11" s="14">
        <f t="shared" si="21"/>
        <v>7.0567096661016918E-2</v>
      </c>
      <c r="BP11" s="14">
        <f t="shared" si="5"/>
        <v>4.2462044190243672E-2</v>
      </c>
      <c r="BQ11" s="14">
        <f t="shared" si="6"/>
        <v>5.5520276637042135E-2</v>
      </c>
      <c r="BR11" s="23" t="s">
        <v>66</v>
      </c>
      <c r="BS11" s="38"/>
      <c r="BT11" s="15">
        <f t="shared" si="24"/>
        <v>-2.8494589707043438</v>
      </c>
      <c r="BU11" s="15">
        <f t="shared" si="24"/>
        <v>4.5687522468758184</v>
      </c>
      <c r="BV11" s="15">
        <f t="shared" si="24"/>
        <v>4.9773324501785901</v>
      </c>
      <c r="BW11" s="15">
        <f t="shared" si="24"/>
        <v>3.7575724458514967</v>
      </c>
      <c r="BX11" s="15">
        <f t="shared" si="22"/>
        <v>-7.7041418851208618</v>
      </c>
      <c r="BY11" s="15">
        <f t="shared" si="22"/>
        <v>-2.8105052470773244</v>
      </c>
      <c r="BZ11" s="15">
        <f t="shared" si="8"/>
        <v>1.3058232446798463</v>
      </c>
      <c r="CA11" s="24" t="s">
        <v>66</v>
      </c>
      <c r="CB11" s="56">
        <f>U11/L11</f>
        <v>7.0093457943925233E-3</v>
      </c>
      <c r="CC11" s="14">
        <f>V11/M11</f>
        <v>2.3834560112162635E-2</v>
      </c>
      <c r="CD11" s="14">
        <f>W11/N11</f>
        <v>1.5423443634324173E-2</v>
      </c>
      <c r="CE11" s="14">
        <f>X11/O11</f>
        <v>4.3187347931873482E-2</v>
      </c>
      <c r="CF11" s="14">
        <f>Y11/P11</f>
        <v>1.0585624039610723E-2</v>
      </c>
      <c r="CG11" s="14">
        <f t="shared" si="9"/>
        <v>2.1370309951060359E-2</v>
      </c>
      <c r="CH11" s="23" t="s">
        <v>66</v>
      </c>
      <c r="CI11" s="56">
        <f t="shared" si="11"/>
        <v>0.6520391517128874</v>
      </c>
      <c r="CJ11" s="23" t="s">
        <v>66</v>
      </c>
      <c r="CK11" s="56">
        <f t="shared" si="13"/>
        <v>2.4959216965742253E-2</v>
      </c>
      <c r="CL11" s="23" t="s">
        <v>66</v>
      </c>
      <c r="CM11" s="56">
        <f t="shared" si="15"/>
        <v>0.6983686786296901</v>
      </c>
      <c r="CN11" s="23" t="s">
        <v>66</v>
      </c>
      <c r="CO11" s="60" t="s">
        <v>66</v>
      </c>
      <c r="CP11" s="79" t="s">
        <v>66</v>
      </c>
      <c r="CQ11" s="91" t="s">
        <v>37</v>
      </c>
      <c r="CR11" s="92"/>
      <c r="CS11" s="91" t="s">
        <v>37</v>
      </c>
      <c r="CT11" s="92"/>
      <c r="CU11" s="119" t="s">
        <v>37</v>
      </c>
      <c r="CV11" s="87"/>
      <c r="CW11" s="87" t="s">
        <v>37</v>
      </c>
      <c r="CX11" s="122"/>
      <c r="CY11" s="91"/>
      <c r="CZ11" s="87"/>
      <c r="DA11" s="87"/>
      <c r="DB11" s="92"/>
    </row>
    <row r="12" spans="1:106" x14ac:dyDescent="0.25">
      <c r="A12" s="3">
        <v>8</v>
      </c>
      <c r="B12" s="35" t="s">
        <v>45</v>
      </c>
      <c r="C12" s="38">
        <v>20</v>
      </c>
      <c r="D12" s="5">
        <v>22</v>
      </c>
      <c r="E12" s="5">
        <v>28</v>
      </c>
      <c r="F12" s="5">
        <v>29</v>
      </c>
      <c r="G12" s="5">
        <v>26</v>
      </c>
      <c r="H12" s="5">
        <v>37</v>
      </c>
      <c r="I12" s="21">
        <v>36</v>
      </c>
      <c r="J12" s="38">
        <v>324</v>
      </c>
      <c r="K12" s="21">
        <v>325</v>
      </c>
      <c r="L12" s="38">
        <v>14702</v>
      </c>
      <c r="M12" s="5"/>
      <c r="N12" s="5"/>
      <c r="O12" s="5"/>
      <c r="P12" s="5">
        <v>16963</v>
      </c>
      <c r="Q12" s="5">
        <v>17095</v>
      </c>
      <c r="R12" s="21">
        <v>16708</v>
      </c>
      <c r="S12" s="38">
        <v>307</v>
      </c>
      <c r="T12" s="5">
        <v>198</v>
      </c>
      <c r="U12" s="5">
        <v>265</v>
      </c>
      <c r="V12" s="5">
        <v>805</v>
      </c>
      <c r="W12" s="5">
        <v>1015</v>
      </c>
      <c r="X12" s="5">
        <v>857</v>
      </c>
      <c r="Y12" s="5">
        <v>676</v>
      </c>
      <c r="Z12" s="5">
        <v>606</v>
      </c>
      <c r="AA12" s="21">
        <v>218</v>
      </c>
      <c r="AB12" s="38">
        <v>0</v>
      </c>
      <c r="AC12" s="21">
        <v>0</v>
      </c>
      <c r="AD12" s="38">
        <v>515</v>
      </c>
      <c r="AE12" s="21">
        <v>285</v>
      </c>
      <c r="AF12" s="45">
        <v>32.626450617810939</v>
      </c>
      <c r="AG12" s="16">
        <v>49.729369781617642</v>
      </c>
      <c r="AH12" s="16">
        <v>60.884684776979071</v>
      </c>
      <c r="AI12" s="16">
        <v>59.034951423156386</v>
      </c>
      <c r="AJ12" s="16">
        <v>58.70769090671083</v>
      </c>
      <c r="AK12" s="16">
        <v>59.006493986943731</v>
      </c>
      <c r="AL12" s="16">
        <v>64.982555591601638</v>
      </c>
      <c r="AM12" s="16">
        <v>68.440134091439432</v>
      </c>
      <c r="AN12" s="100">
        <v>62.02</v>
      </c>
      <c r="AO12" s="48">
        <v>5166232.6907644235</v>
      </c>
      <c r="AP12" s="6">
        <v>5258545.7680946607</v>
      </c>
      <c r="AQ12" s="6">
        <v>7690449.9689813945</v>
      </c>
      <c r="AR12" s="6">
        <v>10076381.181666581</v>
      </c>
      <c r="AS12" s="6">
        <v>8213480.5721082976</v>
      </c>
      <c r="AT12" s="6">
        <v>8487863.6291199252</v>
      </c>
      <c r="AU12" s="6">
        <v>9260691.4587850962</v>
      </c>
      <c r="AV12" s="6">
        <v>11333558.147079414</v>
      </c>
      <c r="AW12" s="26">
        <v>9226362</v>
      </c>
      <c r="AX12" s="48">
        <v>309972.62394636346</v>
      </c>
      <c r="AY12" s="6">
        <v>289851.79367220448</v>
      </c>
      <c r="AZ12" s="6">
        <v>836147.77377476508</v>
      </c>
      <c r="BA12" s="6">
        <v>1030800.9060847691</v>
      </c>
      <c r="BB12" s="6">
        <v>859444.45393025654</v>
      </c>
      <c r="BC12" s="6">
        <v>616956.71908526425</v>
      </c>
      <c r="BD12" s="6">
        <v>941665.10150767502</v>
      </c>
      <c r="BE12" s="6">
        <v>897834.95825294114</v>
      </c>
      <c r="BF12" s="26">
        <v>561543</v>
      </c>
      <c r="BG12" s="48">
        <v>4288958.2301751273</v>
      </c>
      <c r="BH12" s="130">
        <v>4220743</v>
      </c>
      <c r="BI12" s="134">
        <f t="shared" si="3"/>
        <v>-1.590484833710817E-2</v>
      </c>
      <c r="BJ12" s="56">
        <f t="shared" si="23"/>
        <v>5.9999741107382883E-2</v>
      </c>
      <c r="BK12" s="14">
        <f t="shared" si="23"/>
        <v>5.5120142802755727E-2</v>
      </c>
      <c r="BL12" s="14">
        <f t="shared" si="23"/>
        <v>0.10872546822972355</v>
      </c>
      <c r="BM12" s="14">
        <f t="shared" si="20"/>
        <v>0.10229872089002096</v>
      </c>
      <c r="BN12" s="14">
        <f t="shared" si="21"/>
        <v>0.10463827684073378</v>
      </c>
      <c r="BO12" s="14">
        <f t="shared" si="21"/>
        <v>7.2686926421464459E-2</v>
      </c>
      <c r="BP12" s="14">
        <f t="shared" si="5"/>
        <v>0.10168410271506999</v>
      </c>
      <c r="BQ12" s="14">
        <f t="shared" si="6"/>
        <v>7.921916017912764E-2</v>
      </c>
      <c r="BR12" s="23">
        <f t="shared" si="6"/>
        <v>6.0862883983958144E-2</v>
      </c>
      <c r="BS12" s="38"/>
      <c r="BT12" s="15">
        <f t="shared" si="24"/>
        <v>-0.48795983046271557</v>
      </c>
      <c r="BU12" s="15">
        <f t="shared" si="24"/>
        <v>5.3605325426967827</v>
      </c>
      <c r="BV12" s="15">
        <f t="shared" si="24"/>
        <v>-0.64267473397025965</v>
      </c>
      <c r="BW12" s="15">
        <f t="shared" si="24"/>
        <v>0.23395559507128211</v>
      </c>
      <c r="BX12" s="15">
        <f t="shared" si="22"/>
        <v>-3.1951350419269318</v>
      </c>
      <c r="BY12" s="15">
        <f t="shared" si="22"/>
        <v>2.8997176293605529</v>
      </c>
      <c r="BZ12" s="15">
        <f t="shared" si="8"/>
        <v>-2.2464942535942347</v>
      </c>
      <c r="CA12" s="24">
        <f t="shared" si="1"/>
        <v>-1.8356276195169496</v>
      </c>
      <c r="CB12" s="56">
        <f>U12/L12</f>
        <v>1.8024758536253571E-2</v>
      </c>
      <c r="CC12" s="14"/>
      <c r="CD12" s="14"/>
      <c r="CE12" s="14"/>
      <c r="CF12" s="14">
        <f>Y12/P12</f>
        <v>3.9851441372398752E-2</v>
      </c>
      <c r="CG12" s="14">
        <f t="shared" si="9"/>
        <v>3.5448961684703129E-2</v>
      </c>
      <c r="CH12" s="23">
        <f t="shared" si="10"/>
        <v>1.3047641848216423E-2</v>
      </c>
      <c r="CI12" s="56">
        <f t="shared" si="11"/>
        <v>0</v>
      </c>
      <c r="CJ12" s="23">
        <f t="shared" si="12"/>
        <v>0</v>
      </c>
      <c r="CK12" s="56">
        <f t="shared" si="13"/>
        <v>3.012576776835332E-2</v>
      </c>
      <c r="CL12" s="23">
        <f t="shared" si="14"/>
        <v>1.7057696911659086E-2</v>
      </c>
      <c r="CM12" s="56">
        <f t="shared" si="15"/>
        <v>6.5574729453056452E-2</v>
      </c>
      <c r="CN12" s="23">
        <f t="shared" si="16"/>
        <v>3.0105338759875509E-2</v>
      </c>
      <c r="CO12" s="60">
        <f t="shared" si="19"/>
        <v>-9.3806567983367922E-2</v>
      </c>
      <c r="CP12" s="79">
        <f t="shared" si="17"/>
        <v>-2.2638198303597545E-2</v>
      </c>
      <c r="CQ12" s="91" t="s">
        <v>37</v>
      </c>
      <c r="CR12" s="92"/>
      <c r="CS12" s="91" t="s">
        <v>37</v>
      </c>
      <c r="CT12" s="92"/>
      <c r="CU12" s="119" t="s">
        <v>37</v>
      </c>
      <c r="CV12" s="87"/>
      <c r="CW12" s="87" t="s">
        <v>37</v>
      </c>
      <c r="CX12" s="122"/>
      <c r="CY12" s="91" t="s">
        <v>37</v>
      </c>
      <c r="CZ12" s="87"/>
      <c r="DA12" s="87" t="s">
        <v>37</v>
      </c>
      <c r="DB12" s="92"/>
    </row>
    <row r="13" spans="1:106" ht="15.75" thickBot="1" x14ac:dyDescent="0.3">
      <c r="A13" s="3">
        <v>9</v>
      </c>
      <c r="B13" s="35" t="s">
        <v>46</v>
      </c>
      <c r="C13" s="39"/>
      <c r="D13" s="40"/>
      <c r="E13" s="40"/>
      <c r="F13" s="40">
        <v>762</v>
      </c>
      <c r="G13" s="40">
        <v>838</v>
      </c>
      <c r="H13" s="40">
        <v>838</v>
      </c>
      <c r="I13" s="41">
        <v>778</v>
      </c>
      <c r="J13" s="39">
        <v>69</v>
      </c>
      <c r="K13" s="41">
        <v>48</v>
      </c>
      <c r="L13" s="39"/>
      <c r="M13" s="40">
        <v>8853</v>
      </c>
      <c r="N13" s="40">
        <v>7896</v>
      </c>
      <c r="O13" s="40">
        <v>7814</v>
      </c>
      <c r="P13" s="40">
        <v>7876</v>
      </c>
      <c r="Q13" s="40">
        <v>6916</v>
      </c>
      <c r="R13" s="41">
        <v>7469</v>
      </c>
      <c r="S13" s="39"/>
      <c r="T13" s="40"/>
      <c r="U13" s="40"/>
      <c r="V13" s="40">
        <v>386</v>
      </c>
      <c r="W13" s="40">
        <v>406</v>
      </c>
      <c r="X13" s="40">
        <v>49</v>
      </c>
      <c r="Y13" s="40">
        <v>330</v>
      </c>
      <c r="Z13" s="40">
        <v>320</v>
      </c>
      <c r="AA13" s="41">
        <v>291</v>
      </c>
      <c r="AB13" s="39">
        <v>0</v>
      </c>
      <c r="AC13" s="41">
        <v>0</v>
      </c>
      <c r="AD13" s="39">
        <v>164</v>
      </c>
      <c r="AE13" s="41">
        <v>104</v>
      </c>
      <c r="AF13" s="39"/>
      <c r="AG13" s="40"/>
      <c r="AH13" s="126">
        <v>72.623377214699971</v>
      </c>
      <c r="AI13" s="126">
        <v>50.69692261284797</v>
      </c>
      <c r="AJ13" s="126">
        <v>55.221654970660389</v>
      </c>
      <c r="AK13" s="126">
        <v>57.142531915014708</v>
      </c>
      <c r="AL13" s="126">
        <v>61.79532273578409</v>
      </c>
      <c r="AM13" s="126">
        <v>65.124842772664934</v>
      </c>
      <c r="AN13" s="41">
        <v>61.03</v>
      </c>
      <c r="AO13" s="39"/>
      <c r="AP13" s="40"/>
      <c r="AQ13" s="40"/>
      <c r="AR13" s="49">
        <v>21403933.415290751</v>
      </c>
      <c r="AS13" s="49">
        <v>15895272.152691219</v>
      </c>
      <c r="AT13" s="49">
        <v>18218494.772368968</v>
      </c>
      <c r="AU13" s="40">
        <v>19365976.858412873</v>
      </c>
      <c r="AV13" s="49">
        <v>21993264.124848466</v>
      </c>
      <c r="AW13" s="41">
        <v>16526251</v>
      </c>
      <c r="AX13" s="51"/>
      <c r="AY13" s="49"/>
      <c r="AZ13" s="49"/>
      <c r="BA13" s="49">
        <v>3052059.6780894818</v>
      </c>
      <c r="BB13" s="49">
        <v>2231720.5081359814</v>
      </c>
      <c r="BC13" s="49">
        <v>2198642.8648670185</v>
      </c>
      <c r="BD13" s="49">
        <v>1755671.5670371826</v>
      </c>
      <c r="BE13" s="49">
        <v>1915053.130033409</v>
      </c>
      <c r="BF13" s="113">
        <v>1581632</v>
      </c>
      <c r="BG13" s="51">
        <v>3418115.1501698908</v>
      </c>
      <c r="BH13" s="131">
        <v>3384003</v>
      </c>
      <c r="BI13" s="135">
        <f>(BH13-BG13)/BG13</f>
        <v>-9.9798130464374083E-3</v>
      </c>
      <c r="BJ13" s="57"/>
      <c r="BK13" s="58"/>
      <c r="BL13" s="58"/>
      <c r="BM13" s="58">
        <f t="shared" si="20"/>
        <v>0.14259340182347613</v>
      </c>
      <c r="BN13" s="58">
        <f t="shared" si="21"/>
        <v>0.14040152862422869</v>
      </c>
      <c r="BO13" s="58">
        <f t="shared" si="21"/>
        <v>0.12068191649957737</v>
      </c>
      <c r="BP13" s="58">
        <f t="shared" si="5"/>
        <v>9.0657526850988282E-2</v>
      </c>
      <c r="BQ13" s="58">
        <f t="shared" si="6"/>
        <v>8.7074529690649258E-2</v>
      </c>
      <c r="BR13" s="83">
        <f t="shared" si="6"/>
        <v>9.5704222330884367E-2</v>
      </c>
      <c r="BS13" s="39"/>
      <c r="BT13" s="59">
        <f t="shared" si="24"/>
        <v>0</v>
      </c>
      <c r="BU13" s="59">
        <f t="shared" si="24"/>
        <v>0</v>
      </c>
      <c r="BV13" s="59">
        <f t="shared" si="24"/>
        <v>14.259340182347612</v>
      </c>
      <c r="BW13" s="59">
        <f t="shared" si="24"/>
        <v>-0.2191873199247435</v>
      </c>
      <c r="BX13" s="59">
        <f t="shared" si="22"/>
        <v>-1.9719612124651329</v>
      </c>
      <c r="BY13" s="59">
        <f t="shared" si="22"/>
        <v>-3.0024389648589085</v>
      </c>
      <c r="BZ13" s="59">
        <f t="shared" si="8"/>
        <v>-0.35829971603390243</v>
      </c>
      <c r="CA13" s="84">
        <f t="shared" si="1"/>
        <v>0.86296926402351093</v>
      </c>
      <c r="CB13" s="57"/>
      <c r="CC13" s="58">
        <f>V13/M13</f>
        <v>4.3601039195752853E-2</v>
      </c>
      <c r="CD13" s="58">
        <f>W13/N13</f>
        <v>5.1418439716312055E-2</v>
      </c>
      <c r="CE13" s="58">
        <f>X13/O13</f>
        <v>6.2707960071666244E-3</v>
      </c>
      <c r="CF13" s="58">
        <f>Y13/P13</f>
        <v>4.189944134078212E-2</v>
      </c>
      <c r="CG13" s="58">
        <f t="shared" si="9"/>
        <v>4.6269519953730479E-2</v>
      </c>
      <c r="CH13" s="83">
        <f t="shared" si="10"/>
        <v>3.896103896103896E-2</v>
      </c>
      <c r="CI13" s="57">
        <f t="shared" si="11"/>
        <v>0</v>
      </c>
      <c r="CJ13" s="83">
        <f t="shared" si="12"/>
        <v>0</v>
      </c>
      <c r="CK13" s="57">
        <f t="shared" si="13"/>
        <v>2.3713128976286871E-2</v>
      </c>
      <c r="CL13" s="83">
        <f t="shared" si="14"/>
        <v>1.392422010978712E-2</v>
      </c>
      <c r="CM13" s="57">
        <f t="shared" si="15"/>
        <v>6.9982648930017349E-2</v>
      </c>
      <c r="CN13" s="83">
        <f t="shared" si="16"/>
        <v>5.2885259070826078E-2</v>
      </c>
      <c r="CO13" s="86">
        <f t="shared" si="19"/>
        <v>-6.2876816255189094E-2</v>
      </c>
      <c r="CP13" s="117">
        <f t="shared" si="17"/>
        <v>7.9959514170040491E-2</v>
      </c>
      <c r="CQ13" s="93" t="s">
        <v>37</v>
      </c>
      <c r="CR13" s="95"/>
      <c r="CS13" s="93" t="s">
        <v>37</v>
      </c>
      <c r="CT13" s="95"/>
      <c r="CU13" s="120" t="s">
        <v>37</v>
      </c>
      <c r="CV13" s="94"/>
      <c r="CW13" s="94" t="s">
        <v>37</v>
      </c>
      <c r="CX13" s="123"/>
      <c r="CY13" s="93" t="s">
        <v>37</v>
      </c>
      <c r="CZ13" s="94"/>
      <c r="DA13" s="94" t="s">
        <v>37</v>
      </c>
      <c r="DB13" s="95"/>
    </row>
    <row r="14" spans="1:106" ht="15.75" thickBot="1" x14ac:dyDescent="0.3">
      <c r="A14" s="7"/>
      <c r="B14" s="77" t="s">
        <v>17</v>
      </c>
      <c r="C14" s="44">
        <f t="shared" ref="C14:AE14" si="25">SUM(C5:C13)</f>
        <v>5995</v>
      </c>
      <c r="D14" s="33">
        <f t="shared" si="25"/>
        <v>6020</v>
      </c>
      <c r="E14" s="33">
        <f t="shared" si="25"/>
        <v>6005</v>
      </c>
      <c r="F14" s="33">
        <f t="shared" si="25"/>
        <v>5629</v>
      </c>
      <c r="G14" s="33">
        <f t="shared" si="25"/>
        <v>7138</v>
      </c>
      <c r="H14" s="33">
        <f t="shared" si="25"/>
        <v>7077</v>
      </c>
      <c r="I14" s="33">
        <f t="shared" si="25"/>
        <v>7015</v>
      </c>
      <c r="J14" s="33">
        <f t="shared" si="25"/>
        <v>1522</v>
      </c>
      <c r="K14" s="33">
        <f t="shared" si="25"/>
        <v>1396</v>
      </c>
      <c r="L14" s="42">
        <f t="shared" si="25"/>
        <v>24503</v>
      </c>
      <c r="M14" s="42">
        <f t="shared" si="25"/>
        <v>20590</v>
      </c>
      <c r="N14" s="42">
        <f t="shared" si="25"/>
        <v>21628</v>
      </c>
      <c r="O14" s="42">
        <f t="shared" si="25"/>
        <v>19733</v>
      </c>
      <c r="P14" s="42">
        <f t="shared" si="25"/>
        <v>97803</v>
      </c>
      <c r="Q14" s="42">
        <f t="shared" si="25"/>
        <v>202224</v>
      </c>
      <c r="R14" s="42">
        <f t="shared" si="25"/>
        <v>57601</v>
      </c>
      <c r="S14" s="42">
        <f t="shared" si="25"/>
        <v>741</v>
      </c>
      <c r="T14" s="42">
        <f t="shared" si="25"/>
        <v>326</v>
      </c>
      <c r="U14" s="42">
        <f t="shared" si="25"/>
        <v>361</v>
      </c>
      <c r="V14" s="42">
        <f t="shared" si="25"/>
        <v>1351</v>
      </c>
      <c r="W14" s="42">
        <f t="shared" si="25"/>
        <v>1616</v>
      </c>
      <c r="X14" s="42">
        <f t="shared" si="25"/>
        <v>1222</v>
      </c>
      <c r="Y14" s="42">
        <f t="shared" si="25"/>
        <v>2080</v>
      </c>
      <c r="Z14" s="42">
        <f t="shared" si="25"/>
        <v>3367</v>
      </c>
      <c r="AA14" s="42">
        <f t="shared" si="25"/>
        <v>2692</v>
      </c>
      <c r="AB14" s="42">
        <f t="shared" si="25"/>
        <v>6366</v>
      </c>
      <c r="AC14" s="42">
        <f t="shared" si="25"/>
        <v>1292</v>
      </c>
      <c r="AD14" s="42">
        <f t="shared" si="25"/>
        <v>8737</v>
      </c>
      <c r="AE14" s="42">
        <f t="shared" si="25"/>
        <v>7035</v>
      </c>
      <c r="AF14" s="44"/>
      <c r="AG14" s="44"/>
      <c r="AH14" s="44"/>
      <c r="AI14" s="44"/>
      <c r="AJ14" s="44"/>
      <c r="AK14" s="44"/>
      <c r="AL14" s="44"/>
      <c r="AM14" s="44"/>
      <c r="AN14" s="44"/>
      <c r="AO14" s="46">
        <f t="shared" ref="AO14:BH14" si="26">SUM(AO5:AO13)</f>
        <v>95280715.533776134</v>
      </c>
      <c r="AP14" s="46">
        <f t="shared" si="26"/>
        <v>98406298.199782595</v>
      </c>
      <c r="AQ14" s="46">
        <f t="shared" si="26"/>
        <v>143510073.93241927</v>
      </c>
      <c r="AR14" s="46">
        <f t="shared" si="26"/>
        <v>219149188.13780227</v>
      </c>
      <c r="AS14" s="46">
        <f t="shared" si="26"/>
        <v>186300422.09492263</v>
      </c>
      <c r="AT14" s="46">
        <f t="shared" si="26"/>
        <v>199675893.29315144</v>
      </c>
      <c r="AU14" s="46">
        <f t="shared" si="26"/>
        <v>216870616.85761604</v>
      </c>
      <c r="AV14" s="46">
        <f t="shared" si="26"/>
        <v>243802087.01145697</v>
      </c>
      <c r="AW14" s="46">
        <f t="shared" si="26"/>
        <v>181712073.67000002</v>
      </c>
      <c r="AX14" s="42">
        <f t="shared" si="26"/>
        <v>3113153.8807405769</v>
      </c>
      <c r="AY14" s="42">
        <f t="shared" si="26"/>
        <v>3911594.1286617606</v>
      </c>
      <c r="AZ14" s="42">
        <f t="shared" si="26"/>
        <v>5318741.7829152942</v>
      </c>
      <c r="BA14" s="42">
        <f t="shared" si="26"/>
        <v>15024865.752044667</v>
      </c>
      <c r="BB14" s="42">
        <f t="shared" si="26"/>
        <v>16129898.378495285</v>
      </c>
      <c r="BC14" s="50">
        <f t="shared" si="26"/>
        <v>15735544.54727065</v>
      </c>
      <c r="BD14" s="50">
        <f t="shared" si="26"/>
        <v>13666079.034837592</v>
      </c>
      <c r="BE14" s="50">
        <f t="shared" si="26"/>
        <v>13368183.476474237</v>
      </c>
      <c r="BF14" s="50">
        <f t="shared" si="26"/>
        <v>6162976.0999999996</v>
      </c>
      <c r="BG14" s="50">
        <f t="shared" si="26"/>
        <v>26584698.521920763</v>
      </c>
      <c r="BH14" s="132">
        <f t="shared" si="26"/>
        <v>19138147.969999999</v>
      </c>
      <c r="BI14" s="135">
        <f>(BH14-BG14)/BG14</f>
        <v>-0.28010663900441124</v>
      </c>
      <c r="BJ14" s="52"/>
      <c r="BK14" s="52"/>
      <c r="BL14" s="52"/>
      <c r="BM14" s="52"/>
      <c r="BN14" s="52"/>
      <c r="BO14" s="54"/>
      <c r="BP14" s="52"/>
      <c r="BQ14" s="52"/>
      <c r="BR14" s="52"/>
      <c r="BS14" s="27"/>
      <c r="BT14" s="28"/>
      <c r="BU14" s="28"/>
      <c r="BV14" s="28"/>
      <c r="BW14" s="28"/>
      <c r="BX14" s="29"/>
      <c r="BY14" s="28"/>
      <c r="BZ14" s="28"/>
      <c r="CA14" s="28"/>
      <c r="CB14" s="53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96">
        <f>COUNTA(CQ5:CQ13)</f>
        <v>9</v>
      </c>
      <c r="CR14" s="96">
        <f t="shared" ref="CR14:DB14" si="27">COUNTA(CR5:CR13)</f>
        <v>0</v>
      </c>
      <c r="CS14" s="96">
        <f t="shared" si="27"/>
        <v>9</v>
      </c>
      <c r="CT14" s="96">
        <f t="shared" si="27"/>
        <v>0</v>
      </c>
      <c r="CU14" s="96">
        <f t="shared" si="27"/>
        <v>9</v>
      </c>
      <c r="CV14" s="96">
        <f t="shared" si="27"/>
        <v>0</v>
      </c>
      <c r="CW14" s="96">
        <f t="shared" si="27"/>
        <v>9</v>
      </c>
      <c r="CX14" s="96">
        <f t="shared" si="27"/>
        <v>0</v>
      </c>
      <c r="CY14" s="96">
        <f t="shared" si="27"/>
        <v>6</v>
      </c>
      <c r="CZ14" s="96">
        <f t="shared" si="27"/>
        <v>2</v>
      </c>
      <c r="DA14" s="96">
        <f t="shared" si="27"/>
        <v>7</v>
      </c>
      <c r="DB14" s="96">
        <f t="shared" si="27"/>
        <v>1</v>
      </c>
    </row>
    <row r="15" spans="1:106" ht="15.75" thickBot="1" x14ac:dyDescent="0.3">
      <c r="B15" s="78" t="s">
        <v>18</v>
      </c>
      <c r="L15" s="30">
        <f t="shared" ref="L15:AE15" si="28">AVERAGE(L5:L13)</f>
        <v>4900.6000000000004</v>
      </c>
      <c r="M15" s="30">
        <f t="shared" si="28"/>
        <v>4118</v>
      </c>
      <c r="N15" s="30">
        <f t="shared" si="28"/>
        <v>4325.6000000000004</v>
      </c>
      <c r="O15" s="30">
        <f t="shared" si="28"/>
        <v>3288.8333333333335</v>
      </c>
      <c r="P15" s="30">
        <f t="shared" si="28"/>
        <v>12225.375</v>
      </c>
      <c r="Q15" s="30">
        <f t="shared" si="28"/>
        <v>22469.333333333332</v>
      </c>
      <c r="R15" s="30">
        <f t="shared" si="28"/>
        <v>7200.125</v>
      </c>
      <c r="S15" s="30">
        <f t="shared" si="28"/>
        <v>148.19999999999999</v>
      </c>
      <c r="T15" s="30">
        <f t="shared" si="28"/>
        <v>65.2</v>
      </c>
      <c r="U15" s="30">
        <f t="shared" si="28"/>
        <v>72.2</v>
      </c>
      <c r="V15" s="30">
        <f t="shared" si="28"/>
        <v>225.16666666666666</v>
      </c>
      <c r="W15" s="30">
        <f t="shared" si="28"/>
        <v>269.33333333333331</v>
      </c>
      <c r="X15" s="30">
        <f t="shared" si="28"/>
        <v>174.57142857142858</v>
      </c>
      <c r="Y15" s="30">
        <f t="shared" si="28"/>
        <v>260</v>
      </c>
      <c r="Z15" s="30">
        <f t="shared" si="28"/>
        <v>374.11111111111109</v>
      </c>
      <c r="AA15" s="30">
        <f t="shared" si="28"/>
        <v>336.5</v>
      </c>
      <c r="AB15" s="30">
        <f t="shared" si="28"/>
        <v>707.33333333333337</v>
      </c>
      <c r="AC15" s="30">
        <f t="shared" si="28"/>
        <v>161.5</v>
      </c>
      <c r="AD15" s="30">
        <f t="shared" si="28"/>
        <v>970.77777777777783</v>
      </c>
      <c r="AE15" s="30">
        <f t="shared" si="28"/>
        <v>879.375</v>
      </c>
      <c r="AF15" s="32">
        <f>AVERAGE(AF6:AF14)</f>
        <v>34.533098844058948</v>
      </c>
      <c r="AG15" s="32">
        <f>AVERAGE(AG6:AG14)</f>
        <v>42.458494829283843</v>
      </c>
      <c r="AH15" s="32">
        <f>AVERAGE(AH6:AH14)</f>
        <v>56.877522040284347</v>
      </c>
      <c r="AI15" s="32">
        <f>AVERAGE(AI6:AI14)</f>
        <v>57.304383583474198</v>
      </c>
      <c r="AJ15" s="32">
        <f>AVERAGE(AJ5:AJ14)</f>
        <v>56.480106038731186</v>
      </c>
      <c r="AK15" s="32">
        <f>AVERAGE(AK6:AK14)</f>
        <v>60.121669768527212</v>
      </c>
      <c r="AL15" s="32">
        <f>AVERAGE(AL6:AL14)</f>
        <v>63.778450321853612</v>
      </c>
      <c r="AM15" s="32">
        <f>AVERAGE(AM6:AM14)</f>
        <v>65.375623929288963</v>
      </c>
      <c r="AN15" s="32">
        <f>AVERAGE(AN6:AN14)</f>
        <v>60.385714285714293</v>
      </c>
      <c r="AO15" s="30">
        <f t="shared" ref="AO15:BH15" si="29">AVERAGE(AO5:AO13)</f>
        <v>13611530.790539447</v>
      </c>
      <c r="AP15" s="30">
        <f t="shared" si="29"/>
        <v>14058042.599968942</v>
      </c>
      <c r="AQ15" s="127">
        <f t="shared" si="29"/>
        <v>20501439.133202754</v>
      </c>
      <c r="AR15" s="127">
        <f t="shared" si="29"/>
        <v>24349909.79308914</v>
      </c>
      <c r="AS15" s="127">
        <f t="shared" si="29"/>
        <v>20700046.899435848</v>
      </c>
      <c r="AT15" s="127">
        <f t="shared" si="29"/>
        <v>22186210.365905717</v>
      </c>
      <c r="AU15" s="127">
        <f t="shared" si="29"/>
        <v>24096735.20640178</v>
      </c>
      <c r="AV15" s="127">
        <f t="shared" si="29"/>
        <v>27089120.779050775</v>
      </c>
      <c r="AW15" s="127">
        <f t="shared" si="29"/>
        <v>22714009.208750002</v>
      </c>
      <c r="AX15" s="30">
        <f t="shared" si="29"/>
        <v>444736.26867722528</v>
      </c>
      <c r="AY15" s="30">
        <f t="shared" si="29"/>
        <v>558799.16123739432</v>
      </c>
      <c r="AZ15" s="30">
        <f t="shared" si="29"/>
        <v>759820.25470218493</v>
      </c>
      <c r="BA15" s="30">
        <f t="shared" si="29"/>
        <v>1669429.528004963</v>
      </c>
      <c r="BB15" s="30">
        <f t="shared" si="29"/>
        <v>1792210.9309439205</v>
      </c>
      <c r="BC15" s="30">
        <f t="shared" si="29"/>
        <v>1748393.8385856277</v>
      </c>
      <c r="BD15" s="30">
        <f t="shared" si="29"/>
        <v>1518453.2260930659</v>
      </c>
      <c r="BE15" s="30">
        <f t="shared" si="29"/>
        <v>1485353.7196082484</v>
      </c>
      <c r="BF15" s="30">
        <f t="shared" si="29"/>
        <v>770372.01249999995</v>
      </c>
      <c r="BG15" s="30">
        <f t="shared" si="29"/>
        <v>2953855.3913245294</v>
      </c>
      <c r="BH15" s="30">
        <f t="shared" si="29"/>
        <v>2392268.4962499999</v>
      </c>
      <c r="BI15" s="136"/>
      <c r="BJ15" s="19">
        <f t="shared" ref="BJ15:BR15" si="30">AX14/AO14</f>
        <v>3.2673493931067221E-2</v>
      </c>
      <c r="BK15" s="19">
        <f t="shared" si="30"/>
        <v>3.9749428646533545E-2</v>
      </c>
      <c r="BL15" s="19">
        <f t="shared" si="30"/>
        <v>3.7061800869951179E-2</v>
      </c>
      <c r="BM15" s="19">
        <f t="shared" si="30"/>
        <v>6.8559988196702532E-2</v>
      </c>
      <c r="BN15" s="19">
        <f t="shared" si="30"/>
        <v>8.6580042047767772E-2</v>
      </c>
      <c r="BO15" s="19">
        <f t="shared" si="30"/>
        <v>7.880542957766426E-2</v>
      </c>
      <c r="BP15" s="19">
        <f t="shared" si="30"/>
        <v>6.3014894469590146E-2</v>
      </c>
      <c r="BQ15" s="19">
        <f t="shared" si="30"/>
        <v>5.4832112556304852E-2</v>
      </c>
      <c r="BR15" s="19">
        <f t="shared" si="30"/>
        <v>3.391616184619814E-2</v>
      </c>
      <c r="BT15" s="18">
        <f t="shared" ref="BT15:CA15" si="31">(BK15-BJ15)*100</f>
        <v>0.70759347154663244</v>
      </c>
      <c r="BU15" s="18">
        <f t="shared" si="31"/>
        <v>-0.26876277765823658</v>
      </c>
      <c r="BV15" s="18">
        <f t="shared" si="31"/>
        <v>3.149818732675135</v>
      </c>
      <c r="BW15" s="18">
        <f t="shared" si="31"/>
        <v>1.8020053851065241</v>
      </c>
      <c r="BX15" s="18">
        <f t="shared" si="31"/>
        <v>-0.77746124701035124</v>
      </c>
      <c r="BY15" s="18">
        <f t="shared" si="31"/>
        <v>-1.5790535108074113</v>
      </c>
      <c r="BZ15" s="18">
        <f t="shared" si="31"/>
        <v>-0.81827819132852952</v>
      </c>
      <c r="CA15" s="18">
        <f t="shared" si="31"/>
        <v>-2.091595071010671</v>
      </c>
      <c r="CB15" s="31">
        <f t="shared" ref="CB15:CO15" si="32">AVERAGE(CB5:CB13)</f>
        <v>9.9719744046336233E-3</v>
      </c>
      <c r="CC15" s="19">
        <f t="shared" si="32"/>
        <v>2.1421210796925116E-2</v>
      </c>
      <c r="CD15" s="19">
        <f t="shared" si="32"/>
        <v>2.254239120831969E-2</v>
      </c>
      <c r="CE15" s="19">
        <f t="shared" si="32"/>
        <v>2.6642956505111875E-2</v>
      </c>
      <c r="CF15" s="19">
        <f t="shared" si="32"/>
        <v>4.4817228942794746E-2</v>
      </c>
      <c r="CG15" s="19">
        <f t="shared" si="32"/>
        <v>7.4571359968435003E-2</v>
      </c>
      <c r="CH15" s="19">
        <f t="shared" si="32"/>
        <v>7.5069717377910211E-2</v>
      </c>
      <c r="CI15" s="19">
        <f t="shared" si="32"/>
        <v>0.15000727919051535</v>
      </c>
      <c r="CJ15" s="19">
        <f t="shared" si="32"/>
        <v>8.7467818692114396E-2</v>
      </c>
      <c r="CK15" s="19">
        <f t="shared" si="32"/>
        <v>0.13010900193538266</v>
      </c>
      <c r="CL15" s="19">
        <f t="shared" si="32"/>
        <v>0.14317777910730276</v>
      </c>
      <c r="CM15" s="19">
        <f t="shared" si="32"/>
        <v>0.35468764109433309</v>
      </c>
      <c r="CN15" s="19">
        <f t="shared" si="32"/>
        <v>0.30571531517732731</v>
      </c>
      <c r="CO15" s="19">
        <f t="shared" si="32"/>
        <v>-7.1115841409950614E-2</v>
      </c>
      <c r="CP15" s="19">
        <f>AVERAGE(CP5:CP13)</f>
        <v>-0.13022850009394785</v>
      </c>
    </row>
    <row r="16" spans="1:106" ht="18" x14ac:dyDescent="0.25">
      <c r="B16" s="8"/>
    </row>
    <row r="17" spans="3:92" x14ac:dyDescent="0.25">
      <c r="X17" s="61"/>
      <c r="Y17" s="61"/>
      <c r="Z17" s="61"/>
      <c r="AA17" s="61"/>
      <c r="AB17" s="61"/>
      <c r="AC17" s="61"/>
      <c r="AD17" s="61"/>
      <c r="AE17" s="61"/>
      <c r="AL17" s="61"/>
      <c r="AM17" s="61"/>
      <c r="AN17" s="61"/>
      <c r="BD17" s="61"/>
      <c r="BE17" s="61"/>
      <c r="BF17" s="61"/>
      <c r="BG17" s="61"/>
      <c r="BH17" s="61"/>
      <c r="BI17" s="61"/>
      <c r="BP17" s="62"/>
    </row>
    <row r="18" spans="3:92" x14ac:dyDescent="0.25">
      <c r="C18" s="99"/>
      <c r="D18" s="137" t="s">
        <v>47</v>
      </c>
      <c r="E18" s="138"/>
      <c r="F18" s="138"/>
      <c r="G18" s="138"/>
      <c r="H18" s="138"/>
      <c r="I18" s="138"/>
      <c r="J18" s="138"/>
      <c r="K18" s="138"/>
      <c r="L18" s="138"/>
      <c r="X18" s="63"/>
      <c r="AK18" s="61"/>
      <c r="AL18" s="61"/>
      <c r="AM18" s="61"/>
      <c r="AN18" s="61"/>
      <c r="AU18" s="61"/>
      <c r="BD18" s="61"/>
      <c r="BE18" s="61"/>
      <c r="BF18" s="61"/>
      <c r="BO18" s="63"/>
      <c r="BP18" s="62"/>
    </row>
    <row r="19" spans="3:92" x14ac:dyDescent="0.25">
      <c r="X19" s="61"/>
      <c r="AL19" s="61"/>
      <c r="AM19" s="61"/>
      <c r="AN19" s="61"/>
      <c r="AU19" s="61"/>
      <c r="BD19" s="61"/>
      <c r="BE19" s="61"/>
      <c r="BF19" s="61"/>
      <c r="BO19" s="63"/>
      <c r="BP19" s="62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</row>
    <row r="20" spans="3:92" x14ac:dyDescent="0.25">
      <c r="F20" s="72"/>
      <c r="G20" s="72"/>
      <c r="H20" s="72"/>
      <c r="I20" s="72"/>
      <c r="J20" s="101"/>
      <c r="K20" s="101"/>
      <c r="M20" s="63"/>
      <c r="O20" s="63"/>
      <c r="X20" s="61"/>
      <c r="AL20" s="103"/>
      <c r="AM20" s="103"/>
      <c r="AN20" s="103"/>
      <c r="AO20" s="75"/>
      <c r="AP20" s="75"/>
      <c r="AQ20" s="76"/>
      <c r="AR20" s="76"/>
      <c r="AS20" s="76"/>
      <c r="AT20" s="66"/>
      <c r="AU20" s="103"/>
      <c r="AV20" s="66"/>
      <c r="AW20" s="66"/>
      <c r="AX20" s="65"/>
      <c r="BC20" s="61"/>
      <c r="BD20" s="61"/>
      <c r="BE20" s="61"/>
      <c r="BF20" s="61"/>
      <c r="BK20" s="64"/>
      <c r="BO20" s="63"/>
      <c r="BP20" s="62"/>
    </row>
    <row r="21" spans="3:92" x14ac:dyDescent="0.25">
      <c r="F21" s="65"/>
      <c r="G21" s="72"/>
      <c r="H21" s="65"/>
      <c r="I21" s="65"/>
      <c r="J21" s="101"/>
      <c r="K21" s="101"/>
      <c r="M21" s="63"/>
      <c r="O21" s="63"/>
      <c r="X21" s="61"/>
      <c r="AL21" s="103"/>
      <c r="AM21" s="103"/>
      <c r="AN21" s="103"/>
      <c r="AO21" s="65"/>
      <c r="AP21" s="65"/>
      <c r="AQ21" s="65"/>
      <c r="AR21" s="65"/>
      <c r="AS21" s="65"/>
      <c r="AT21" s="65"/>
      <c r="AU21" s="103"/>
      <c r="AV21" s="65"/>
      <c r="AW21" s="65"/>
      <c r="AX21" s="65"/>
      <c r="BC21" s="61"/>
      <c r="BD21" s="61"/>
      <c r="BE21" s="61"/>
      <c r="BF21" s="61"/>
      <c r="BK21" s="64"/>
      <c r="BO21" s="63"/>
      <c r="BP21" s="62"/>
    </row>
    <row r="22" spans="3:92" x14ac:dyDescent="0.25">
      <c r="F22" s="71"/>
      <c r="G22" s="72"/>
      <c r="H22" s="71"/>
      <c r="I22" s="71"/>
      <c r="J22" s="101"/>
      <c r="K22" s="101"/>
      <c r="M22" s="63"/>
      <c r="O22" s="63"/>
      <c r="X22" s="61"/>
      <c r="AL22" s="103"/>
      <c r="AM22" s="103"/>
      <c r="AN22" s="103"/>
      <c r="AO22" s="65"/>
      <c r="AP22" s="65"/>
      <c r="AQ22" s="65"/>
      <c r="AR22" s="65"/>
      <c r="AS22" s="65"/>
      <c r="AT22" s="65"/>
      <c r="AU22" s="103"/>
      <c r="AV22" s="65"/>
      <c r="AW22" s="65"/>
      <c r="AX22" s="65"/>
      <c r="BC22" s="61"/>
      <c r="BD22" s="61"/>
      <c r="BE22" s="61"/>
      <c r="BF22" s="61"/>
      <c r="BK22" s="64"/>
      <c r="BO22" s="63"/>
      <c r="BP22" s="62"/>
    </row>
    <row r="23" spans="3:92" x14ac:dyDescent="0.25">
      <c r="F23" s="68"/>
      <c r="G23" s="72"/>
      <c r="H23" s="68"/>
      <c r="I23" s="68"/>
      <c r="J23" s="101"/>
      <c r="K23" s="101"/>
      <c r="M23" s="63"/>
      <c r="O23" s="63"/>
      <c r="X23" s="61"/>
      <c r="AF23" s="65"/>
      <c r="AG23" s="65"/>
      <c r="AH23" s="65"/>
      <c r="AI23" s="65"/>
      <c r="AJ23" s="65"/>
      <c r="AK23" s="65"/>
      <c r="AL23" s="103"/>
      <c r="AM23" s="103"/>
      <c r="AN23" s="103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BC23" s="61"/>
      <c r="BD23" s="61"/>
      <c r="BE23" s="61"/>
      <c r="BF23" s="61"/>
      <c r="BJ23" s="66"/>
      <c r="BK23" s="66"/>
      <c r="BL23" s="66"/>
      <c r="BM23" s="66"/>
      <c r="BN23" s="66"/>
      <c r="BO23" s="66"/>
      <c r="BP23" s="62"/>
      <c r="BQ23" s="66"/>
      <c r="BR23" s="66"/>
    </row>
    <row r="24" spans="3:92" x14ac:dyDescent="0.25">
      <c r="F24" s="65"/>
      <c r="G24" s="72"/>
      <c r="H24" s="65"/>
      <c r="I24" s="65"/>
      <c r="J24" s="101"/>
      <c r="K24" s="101"/>
      <c r="M24" s="63"/>
      <c r="O24" s="63"/>
      <c r="X24" s="61"/>
      <c r="AF24" s="73"/>
      <c r="AG24" s="73"/>
      <c r="AH24" s="73"/>
      <c r="AI24" s="73"/>
      <c r="AJ24" s="73"/>
      <c r="AK24" s="73"/>
      <c r="AL24" s="103"/>
      <c r="AM24" s="104"/>
      <c r="AN24" s="104"/>
      <c r="AO24" s="65"/>
      <c r="AP24" s="65"/>
      <c r="AQ24" s="65"/>
      <c r="AR24" s="65"/>
      <c r="AS24" s="65"/>
      <c r="AT24" s="65"/>
      <c r="AU24" s="70"/>
      <c r="AV24" s="65"/>
      <c r="AW24" s="65"/>
      <c r="AX24" s="104"/>
      <c r="BC24" s="61"/>
      <c r="BD24" s="61"/>
      <c r="BE24" s="61"/>
      <c r="BF24" s="61"/>
      <c r="BJ24" s="65"/>
      <c r="BK24" s="69"/>
      <c r="BL24" s="65"/>
      <c r="BM24" s="65"/>
      <c r="BN24" s="65"/>
      <c r="BO24" s="67"/>
      <c r="BP24" s="62"/>
      <c r="BQ24" s="65"/>
      <c r="BR24" s="65"/>
    </row>
    <row r="25" spans="3:92" x14ac:dyDescent="0.25">
      <c r="F25" s="71"/>
      <c r="G25" s="72"/>
      <c r="H25" s="71"/>
      <c r="I25" s="71"/>
      <c r="J25" s="101"/>
      <c r="K25" s="101"/>
      <c r="M25" s="63"/>
      <c r="O25" s="63"/>
      <c r="X25" s="61"/>
      <c r="AL25" s="103"/>
      <c r="AM25" s="65"/>
      <c r="AN25" s="65"/>
      <c r="AO25" s="66"/>
      <c r="AP25" s="66"/>
      <c r="AQ25" s="66"/>
      <c r="AR25" s="66"/>
      <c r="AS25" s="66"/>
      <c r="AT25" s="66"/>
      <c r="AU25" s="66"/>
      <c r="AV25" s="66"/>
      <c r="AW25" s="66"/>
      <c r="AX25" s="65"/>
      <c r="BC25" s="61"/>
      <c r="BE25" s="61"/>
      <c r="BF25" s="61"/>
      <c r="BJ25" s="65"/>
      <c r="BK25" s="69"/>
      <c r="BL25" s="68"/>
      <c r="BM25" s="65"/>
      <c r="BN25" s="65"/>
      <c r="BO25" s="67"/>
      <c r="BP25" s="62"/>
      <c r="BQ25" s="65"/>
      <c r="BR25" s="65"/>
    </row>
    <row r="26" spans="3:92" x14ac:dyDescent="0.25">
      <c r="G26" s="72"/>
      <c r="J26" s="101"/>
      <c r="K26" s="101"/>
      <c r="M26" s="63"/>
      <c r="O26" s="63"/>
      <c r="X26" s="61"/>
      <c r="AL26" s="103"/>
      <c r="AM26" s="104"/>
      <c r="AN26" s="104"/>
      <c r="AO26" s="70"/>
      <c r="AP26" s="70"/>
      <c r="AQ26" s="70"/>
      <c r="AR26" s="70"/>
      <c r="AS26" s="70"/>
      <c r="AT26" s="70"/>
      <c r="AU26" s="70"/>
      <c r="AV26" s="70"/>
      <c r="AW26" s="70"/>
      <c r="AX26" s="104"/>
      <c r="BC26" s="61"/>
      <c r="BE26" s="61"/>
      <c r="BF26" s="61"/>
      <c r="BJ26" s="70"/>
      <c r="BK26" s="70"/>
      <c r="BL26" s="70"/>
      <c r="BM26" s="67"/>
      <c r="BN26" s="70"/>
      <c r="BO26" s="70"/>
      <c r="BP26" s="65"/>
      <c r="BQ26" s="65"/>
      <c r="BR26" s="65"/>
    </row>
    <row r="27" spans="3:92" x14ac:dyDescent="0.25">
      <c r="G27" s="72"/>
      <c r="J27" s="101"/>
      <c r="K27" s="101"/>
      <c r="M27" s="63"/>
      <c r="O27" s="63"/>
      <c r="AL27" s="65"/>
      <c r="AM27" s="65"/>
      <c r="AN27" s="65"/>
      <c r="AO27" s="65"/>
      <c r="AP27" s="65"/>
      <c r="AQ27" s="65"/>
      <c r="AR27" s="65"/>
      <c r="AS27" s="65"/>
      <c r="AT27" s="65"/>
      <c r="AU27" s="103"/>
      <c r="AV27" s="65"/>
      <c r="AW27" s="65"/>
      <c r="AX27" s="65"/>
      <c r="BC27" s="61"/>
      <c r="BJ27" s="65"/>
      <c r="BK27" s="69"/>
      <c r="BL27" s="68"/>
      <c r="BM27" s="65"/>
      <c r="BN27" s="65"/>
      <c r="BO27" s="65"/>
      <c r="BP27" s="65"/>
      <c r="BQ27" s="65"/>
      <c r="BR27" s="65"/>
    </row>
    <row r="28" spans="3:92" x14ac:dyDescent="0.25">
      <c r="G28" s="72"/>
      <c r="J28" s="101"/>
      <c r="K28" s="101"/>
      <c r="M28" s="63"/>
      <c r="O28" s="63"/>
      <c r="AL28" s="65"/>
      <c r="AM28" s="65"/>
      <c r="AN28" s="65"/>
      <c r="AO28" s="104"/>
      <c r="AP28" s="65"/>
      <c r="AQ28" s="65"/>
      <c r="AR28" s="65"/>
      <c r="AS28" s="65"/>
      <c r="AT28" s="65"/>
      <c r="AU28" s="103"/>
      <c r="AV28" s="65"/>
      <c r="AW28" s="65"/>
      <c r="AX28" s="65"/>
      <c r="BC28" s="61"/>
      <c r="BJ28" s="70"/>
      <c r="BK28" s="70"/>
      <c r="BL28" s="70"/>
      <c r="BM28" s="70"/>
      <c r="BN28" s="70"/>
      <c r="BO28" s="70"/>
      <c r="BP28" s="65"/>
      <c r="BQ28" s="65"/>
      <c r="BR28" s="65"/>
    </row>
    <row r="29" spans="3:92" x14ac:dyDescent="0.25">
      <c r="J29" s="101"/>
      <c r="K29" s="101"/>
      <c r="AL29" s="65"/>
      <c r="AM29" s="65"/>
      <c r="AN29" s="65"/>
      <c r="AO29" s="104"/>
      <c r="AP29" s="65"/>
      <c r="AQ29" s="65"/>
      <c r="AR29" s="65"/>
      <c r="AS29" s="65"/>
      <c r="AT29" s="65"/>
      <c r="AU29" s="65"/>
      <c r="AV29" s="65"/>
      <c r="AW29" s="65"/>
      <c r="AX29" s="65"/>
      <c r="BC29" s="61"/>
      <c r="BJ29" s="65"/>
      <c r="BK29" s="65"/>
      <c r="BL29" s="68"/>
      <c r="BM29" s="65"/>
      <c r="BN29" s="65"/>
      <c r="BO29" s="65"/>
      <c r="BP29" s="65"/>
      <c r="BQ29" s="65"/>
      <c r="BR29" s="65"/>
    </row>
    <row r="30" spans="3:92" x14ac:dyDescent="0.25">
      <c r="J30" s="101"/>
      <c r="K30" s="101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BJ30" s="70"/>
      <c r="BK30" s="70"/>
      <c r="BL30" s="70"/>
      <c r="BM30" s="70"/>
      <c r="BN30" s="70"/>
      <c r="BO30" s="70"/>
      <c r="BP30" s="65"/>
      <c r="BQ30" s="65"/>
      <c r="BR30" s="65"/>
    </row>
    <row r="31" spans="3:92" x14ac:dyDescent="0.25">
      <c r="BJ31" s="65"/>
      <c r="BK31" s="65"/>
      <c r="BL31" s="68"/>
      <c r="BM31" s="65"/>
      <c r="BN31" s="65"/>
      <c r="BO31" s="65"/>
      <c r="BP31" s="65"/>
      <c r="BQ31" s="65"/>
      <c r="BR31" s="65"/>
    </row>
    <row r="32" spans="3:92" x14ac:dyDescent="0.25">
      <c r="BJ32" s="70"/>
      <c r="BK32" s="70"/>
      <c r="BL32" s="70"/>
      <c r="BM32" s="70"/>
      <c r="BN32" s="70"/>
      <c r="BO32" s="70"/>
      <c r="BP32" s="65"/>
      <c r="BQ32" s="65"/>
      <c r="BR32" s="65"/>
    </row>
    <row r="33" spans="64:64" x14ac:dyDescent="0.25">
      <c r="BL33" s="62"/>
    </row>
  </sheetData>
  <mergeCells count="30">
    <mergeCell ref="CY2:DB2"/>
    <mergeCell ref="CY3:CZ3"/>
    <mergeCell ref="DA3:DB3"/>
    <mergeCell ref="BS2:CA3"/>
    <mergeCell ref="CB2:CH3"/>
    <mergeCell ref="CI2:CJ3"/>
    <mergeCell ref="CK2:CL3"/>
    <mergeCell ref="CM2:CN3"/>
    <mergeCell ref="A1:AB1"/>
    <mergeCell ref="A2:B3"/>
    <mergeCell ref="C2:I3"/>
    <mergeCell ref="J2:K3"/>
    <mergeCell ref="L2:R3"/>
    <mergeCell ref="S2:AA3"/>
    <mergeCell ref="D18:L18"/>
    <mergeCell ref="CS2:CT3"/>
    <mergeCell ref="CU2:CX2"/>
    <mergeCell ref="CU3:CV3"/>
    <mergeCell ref="CW3:CX3"/>
    <mergeCell ref="CQ2:CR3"/>
    <mergeCell ref="CO2:CO4"/>
    <mergeCell ref="CP2:CP4"/>
    <mergeCell ref="AB2:AC3"/>
    <mergeCell ref="AD2:AE3"/>
    <mergeCell ref="AF2:AN3"/>
    <mergeCell ref="AO2:AW3"/>
    <mergeCell ref="AX2:BF3"/>
    <mergeCell ref="BG2:BH3"/>
    <mergeCell ref="BJ2:BR3"/>
    <mergeCell ref="BI2:BI3"/>
  </mergeCells>
  <pageMargins left="0.23622047244094491" right="0.23622047244094491" top="0.74803149606299213" bottom="0.74803149606299213" header="0.31496062992125984" footer="0.31496062992125984"/>
  <pageSetup paperSize="8" scale="51" pageOrder="overThenDown" orientation="landscape" r:id="rId1"/>
  <colBreaks count="1" manualBreakCount="1">
    <brk id="63" min="1" max="228" man="1"/>
  </colBreaks>
  <ignoredErrors>
    <ignoredError sqref="BC14" formula="1"/>
    <ignoredError sqref="AF15:AI15 AK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PILSĒTAS</vt:lpstr>
      <vt:lpstr>PILSĒTAS!Print_Area</vt:lpstr>
      <vt:lpstr>PILSĒTAS!Print_Titles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Dati par siltumapgādi lielajās pilsētās</dc:title>
  <dc:subject>pielikums</dc:subject>
  <dc:creator>Dace Seile</dc:creator>
  <dc:description>67013030, dace.seile@em.gov.lv</dc:description>
  <cp:lastModifiedBy>Dace Seile</cp:lastModifiedBy>
  <cp:lastPrinted>2012-10-30T11:37:58Z</cp:lastPrinted>
  <dcterms:created xsi:type="dcterms:W3CDTF">2010-09-28T08:11:11Z</dcterms:created>
  <dcterms:modified xsi:type="dcterms:W3CDTF">2014-09-22T10:58:38Z</dcterms:modified>
</cp:coreProperties>
</file>