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75" windowWidth="19155" windowHeight="11250" tabRatio="413"/>
  </bookViews>
  <sheets>
    <sheet name="PILSĒTAS" sheetId="1" r:id="rId1"/>
  </sheets>
  <definedNames>
    <definedName name="_xlnm.Print_Area" localSheetId="0">PILSĒTAS!$A$2:$BY$16</definedName>
    <definedName name="_xlnm.Print_Titles" localSheetId="0">PILSĒTAS!$2:$4</definedName>
  </definedNames>
  <calcPr calcId="145621"/>
</workbook>
</file>

<file path=xl/calcChain.xml><?xml version="1.0" encoding="utf-8"?>
<calcChain xmlns="http://schemas.openxmlformats.org/spreadsheetml/2006/main">
  <c r="CA14" i="1" l="1"/>
  <c r="CB14" i="1"/>
  <c r="CC14" i="1"/>
  <c r="CD14" i="1"/>
  <c r="CE14" i="1"/>
  <c r="CF14" i="1"/>
  <c r="CG14" i="1"/>
  <c r="BZ14" i="1"/>
  <c r="BI15" i="1" l="1"/>
  <c r="BJ15" i="1"/>
  <c r="BK15" i="1"/>
  <c r="BL15" i="1"/>
  <c r="BM15" i="1"/>
  <c r="BN15" i="1"/>
  <c r="BH15" i="1"/>
  <c r="AZ15" i="1"/>
  <c r="BA15" i="1"/>
  <c r="BB15" i="1"/>
  <c r="BC15" i="1"/>
  <c r="BD15" i="1"/>
  <c r="BE15" i="1"/>
  <c r="BF15" i="1"/>
  <c r="AY15" i="1"/>
  <c r="BN6" i="1" l="1"/>
  <c r="BN7" i="1"/>
  <c r="BN8" i="1"/>
  <c r="BN9" i="1"/>
  <c r="BN10" i="1"/>
  <c r="BN11" i="1"/>
  <c r="BN12" i="1"/>
  <c r="BN13" i="1"/>
  <c r="BN5" i="1"/>
  <c r="BY15" i="1" l="1"/>
  <c r="BV6" i="1" l="1"/>
  <c r="BV7" i="1"/>
  <c r="BV8" i="1"/>
  <c r="BV9" i="1"/>
  <c r="BV10" i="1"/>
  <c r="BV11" i="1"/>
  <c r="BV12" i="1"/>
  <c r="BV13" i="1"/>
  <c r="BU6" i="1"/>
  <c r="BU7" i="1"/>
  <c r="BU8" i="1"/>
  <c r="BU9" i="1"/>
  <c r="BU10" i="1"/>
  <c r="BU11" i="1"/>
  <c r="BU12" i="1"/>
  <c r="BU13" i="1"/>
  <c r="BY7" i="1" l="1"/>
  <c r="BY8" i="1"/>
  <c r="BY9" i="1"/>
  <c r="BY10" i="1"/>
  <c r="BY11" i="1"/>
  <c r="BY12" i="1"/>
  <c r="BY13" i="1"/>
  <c r="BY5" i="1"/>
  <c r="BX6" i="1"/>
  <c r="BX7" i="1"/>
  <c r="BX8" i="1"/>
  <c r="BX9" i="1"/>
  <c r="BX10" i="1"/>
  <c r="BX11" i="1"/>
  <c r="BX12" i="1"/>
  <c r="BX13" i="1"/>
  <c r="BX5" i="1"/>
  <c r="BW6" i="1"/>
  <c r="BW7" i="1"/>
  <c r="BW8" i="1"/>
  <c r="BW9" i="1"/>
  <c r="BW10" i="1"/>
  <c r="BW11" i="1"/>
  <c r="BW12" i="1"/>
  <c r="BW13" i="1"/>
  <c r="BW5" i="1"/>
  <c r="BV5" i="1"/>
  <c r="BV15" i="1" s="1"/>
  <c r="BU5" i="1"/>
  <c r="BU15" i="1" s="1"/>
  <c r="BT6" i="1"/>
  <c r="BT7" i="1"/>
  <c r="BT8" i="1"/>
  <c r="BT9" i="1"/>
  <c r="BT10" i="1"/>
  <c r="BT11" i="1"/>
  <c r="BT12" i="1"/>
  <c r="BT15" i="1" s="1"/>
  <c r="BT13" i="1"/>
  <c r="BT5" i="1"/>
  <c r="BF6" i="1"/>
  <c r="BF7" i="1"/>
  <c r="BF8" i="1"/>
  <c r="BF9" i="1"/>
  <c r="BF10" i="1"/>
  <c r="BF11" i="1"/>
  <c r="BF12" i="1"/>
  <c r="BF13" i="1"/>
  <c r="BF5" i="1"/>
  <c r="AW15" i="1"/>
  <c r="AX15" i="1"/>
  <c r="AW14" i="1"/>
  <c r="AX14" i="1"/>
  <c r="AO15" i="1"/>
  <c r="AO14" i="1"/>
  <c r="AG15" i="1"/>
  <c r="W15" i="1"/>
  <c r="X15" i="1"/>
  <c r="Y15" i="1"/>
  <c r="W14" i="1"/>
  <c r="X14" i="1"/>
  <c r="Y14" i="1"/>
  <c r="O15" i="1"/>
  <c r="O14" i="1"/>
  <c r="H14" i="1"/>
  <c r="I14" i="1"/>
  <c r="Z15" i="1"/>
  <c r="BW15" i="1" l="1"/>
  <c r="BS7" i="1"/>
  <c r="BS8" i="1"/>
  <c r="BS9" i="1"/>
  <c r="BS10" i="1"/>
  <c r="BS11" i="1"/>
  <c r="BS12" i="1"/>
  <c r="BS13" i="1"/>
  <c r="BS5" i="1"/>
  <c r="BR7" i="1"/>
  <c r="BR8" i="1"/>
  <c r="BR10" i="1"/>
  <c r="BR11" i="1"/>
  <c r="BR13" i="1"/>
  <c r="BR5" i="1"/>
  <c r="BD6" i="1"/>
  <c r="BD7" i="1"/>
  <c r="BD8" i="1"/>
  <c r="BD9" i="1"/>
  <c r="BD10" i="1"/>
  <c r="BD11" i="1"/>
  <c r="BD12" i="1"/>
  <c r="BD13" i="1"/>
  <c r="BC6" i="1"/>
  <c r="BC7" i="1"/>
  <c r="BC8" i="1"/>
  <c r="BC9" i="1"/>
  <c r="BC10" i="1"/>
  <c r="BC11" i="1"/>
  <c r="BC12" i="1"/>
  <c r="BC13" i="1"/>
  <c r="BC5" i="1"/>
  <c r="BD5" i="1"/>
  <c r="BE6" i="1"/>
  <c r="BE7" i="1"/>
  <c r="BE8" i="1"/>
  <c r="BE9" i="1"/>
  <c r="BM9" i="1" s="1"/>
  <c r="BE10" i="1"/>
  <c r="BE11" i="1"/>
  <c r="BE12" i="1"/>
  <c r="BE13" i="1"/>
  <c r="BM13" i="1" s="1"/>
  <c r="BE5" i="1"/>
  <c r="AV15" i="1"/>
  <c r="AV14" i="1"/>
  <c r="AN15" i="1"/>
  <c r="AN14" i="1"/>
  <c r="AF15" i="1"/>
  <c r="V15" i="1"/>
  <c r="V14" i="1"/>
  <c r="N15" i="1"/>
  <c r="N14" i="1"/>
  <c r="G14" i="1"/>
  <c r="BM12" i="1" l="1"/>
  <c r="BM8" i="1"/>
  <c r="BS15" i="1"/>
  <c r="BM11" i="1"/>
  <c r="BM7" i="1"/>
  <c r="BM5" i="1"/>
  <c r="BM10" i="1"/>
  <c r="BM6" i="1"/>
  <c r="AT14" i="1"/>
  <c r="AS14" i="1"/>
  <c r="AR14" i="1"/>
  <c r="AQ14" i="1"/>
  <c r="AP14" i="1"/>
  <c r="AM14" i="1"/>
  <c r="AL14" i="1"/>
  <c r="AK14" i="1"/>
  <c r="AD15" i="1"/>
  <c r="BB13" i="1"/>
  <c r="BJ13" i="1" s="1"/>
  <c r="BP13" i="1"/>
  <c r="BQ13" i="1"/>
  <c r="BH13" i="1"/>
  <c r="BI13" i="1"/>
  <c r="BL13" i="1"/>
  <c r="BL11" i="1"/>
  <c r="AU15" i="1"/>
  <c r="AT15" i="1"/>
  <c r="AS15" i="1"/>
  <c r="AR15" i="1"/>
  <c r="AQ15" i="1"/>
  <c r="AP15" i="1"/>
  <c r="AM15" i="1"/>
  <c r="AL15" i="1"/>
  <c r="AK15" i="1"/>
  <c r="AJ15" i="1"/>
  <c r="AI15" i="1"/>
  <c r="AH15" i="1"/>
  <c r="AA15" i="1"/>
  <c r="AB15" i="1"/>
  <c r="AC15" i="1"/>
  <c r="AE15" i="1"/>
  <c r="U15" i="1"/>
  <c r="T15" i="1"/>
  <c r="S15" i="1"/>
  <c r="R15" i="1"/>
  <c r="Q15" i="1"/>
  <c r="P15" i="1"/>
  <c r="M15" i="1"/>
  <c r="L15" i="1"/>
  <c r="K15" i="1"/>
  <c r="J15" i="1"/>
  <c r="BX15" i="1"/>
  <c r="BR15" i="1"/>
  <c r="AJ14" i="1"/>
  <c r="AI14" i="1"/>
  <c r="AH14" i="1"/>
  <c r="U14" i="1"/>
  <c r="T14" i="1"/>
  <c r="S14" i="1"/>
  <c r="R14" i="1"/>
  <c r="Q14" i="1"/>
  <c r="P14" i="1"/>
  <c r="M14" i="1"/>
  <c r="L14" i="1"/>
  <c r="K14" i="1"/>
  <c r="J14" i="1"/>
  <c r="F14" i="1"/>
  <c r="E14" i="1"/>
  <c r="D14" i="1"/>
  <c r="C14" i="1"/>
  <c r="AU14" i="1"/>
  <c r="BO12" i="1"/>
  <c r="BL12" i="1"/>
  <c r="BB12" i="1"/>
  <c r="BK12" i="1" s="1"/>
  <c r="BA12" i="1"/>
  <c r="AZ12" i="1"/>
  <c r="AY12" i="1"/>
  <c r="BQ11" i="1"/>
  <c r="BP11" i="1"/>
  <c r="BO11" i="1"/>
  <c r="BB11" i="1"/>
  <c r="BK11" i="1" s="1"/>
  <c r="BA11" i="1"/>
  <c r="AZ11" i="1"/>
  <c r="AY11" i="1"/>
  <c r="BH11" i="1" s="1"/>
  <c r="BB8" i="1"/>
  <c r="BL8" i="1"/>
  <c r="BO8" i="1"/>
  <c r="BP8" i="1"/>
  <c r="BQ8" i="1"/>
  <c r="AY9" i="1"/>
  <c r="AZ9" i="1"/>
  <c r="BA9" i="1"/>
  <c r="BI9" i="1" s="1"/>
  <c r="BB9" i="1"/>
  <c r="BK9" i="1" s="1"/>
  <c r="AY10" i="1"/>
  <c r="AZ10" i="1"/>
  <c r="BA10" i="1"/>
  <c r="BI10" i="1" s="1"/>
  <c r="BB10" i="1"/>
  <c r="BK10" i="1" s="1"/>
  <c r="BL10" i="1"/>
  <c r="AY6" i="1"/>
  <c r="AZ6" i="1"/>
  <c r="BH6" i="1" s="1"/>
  <c r="BO7" i="1"/>
  <c r="BP7" i="1"/>
  <c r="BQ7" i="1"/>
  <c r="BP5" i="1"/>
  <c r="BQ5" i="1"/>
  <c r="BO5" i="1"/>
  <c r="AY5" i="1"/>
  <c r="AZ5" i="1"/>
  <c r="BH5" i="1" s="1"/>
  <c r="BA5" i="1"/>
  <c r="BI5" i="1" s="1"/>
  <c r="BB5" i="1"/>
  <c r="BK5" i="1" s="1"/>
  <c r="BL5" i="1"/>
  <c r="BA6" i="1"/>
  <c r="BB6" i="1"/>
  <c r="BK6" i="1" s="1"/>
  <c r="BL6" i="1"/>
  <c r="AY7" i="1"/>
  <c r="AZ7" i="1"/>
  <c r="BH7" i="1" s="1"/>
  <c r="BA7" i="1"/>
  <c r="BI7" i="1" s="1"/>
  <c r="BB7" i="1"/>
  <c r="BL7" i="1"/>
  <c r="BI12" i="1"/>
  <c r="BI6" i="1"/>
  <c r="BH9" i="1" l="1"/>
  <c r="BI11" i="1"/>
  <c r="BJ12" i="1"/>
  <c r="BJ6" i="1"/>
  <c r="BJ9" i="1"/>
  <c r="BJ11" i="1"/>
  <c r="BH12" i="1"/>
  <c r="BH10" i="1"/>
  <c r="BJ7" i="1"/>
  <c r="BO15" i="1"/>
  <c r="BK7" i="1"/>
  <c r="BJ10" i="1"/>
  <c r="BQ15" i="1"/>
  <c r="BJ5" i="1"/>
  <c r="BP15" i="1"/>
  <c r="BK13" i="1"/>
  <c r="BL9" i="1"/>
</calcChain>
</file>

<file path=xl/sharedStrings.xml><?xml version="1.0" encoding="utf-8"?>
<sst xmlns="http://schemas.openxmlformats.org/spreadsheetml/2006/main" count="161" uniqueCount="61">
  <si>
    <t>Pašvaldības nosaukums</t>
  </si>
  <si>
    <t>N.p.k.</t>
  </si>
  <si>
    <t>2008. g.</t>
  </si>
  <si>
    <t xml:space="preserve">2009. g. </t>
  </si>
  <si>
    <t>2010. g.</t>
  </si>
  <si>
    <t>2006. g.</t>
  </si>
  <si>
    <t xml:space="preserve">2007. g. </t>
  </si>
  <si>
    <t>1.1. Dzīvojamo ēku skaits, kurās norēķini ar pakalpojuma sniedzēju tiek veikti ar pārvaldnieka starpniecību</t>
  </si>
  <si>
    <t>1.3. Parādnieku skaits</t>
  </si>
  <si>
    <t>1.4. Tiesā celto prasību skaits par parādu piedziņu no iedzīvotājiem</t>
  </si>
  <si>
    <t>01.10.2005-01.10.2006</t>
  </si>
  <si>
    <t>01.10.2006-01.10.2007</t>
  </si>
  <si>
    <t>01.10.2007-01.10.2008</t>
  </si>
  <si>
    <t>01.10.2008-01.10.2009</t>
  </si>
  <si>
    <t>01.10.2009-01.09.2010</t>
  </si>
  <si>
    <t>-</t>
  </si>
  <si>
    <t>Parādu % izmaiņas pret iepriekšējo gadu, procentpunkti</t>
  </si>
  <si>
    <t>2011. g.</t>
  </si>
  <si>
    <t>Kopā pašvaldībās:</t>
  </si>
  <si>
    <t xml:space="preserve">Vidēji pašvaldībā: </t>
  </si>
  <si>
    <t>2012.g.</t>
  </si>
  <si>
    <t>01.10.2010- 01.09.2011</t>
  </si>
  <si>
    <t>01.10.2011- 01.09.2012</t>
  </si>
  <si>
    <t>2013.g.</t>
  </si>
  <si>
    <t>1.2. Dzīvojamo māju skaits, kurās norēķinus ar pakalpojuma sniedzēju veic uz individuālā līguma pamata</t>
  </si>
  <si>
    <t>1.5. Ārpustiesas parādu piedziņu skaits</t>
  </si>
  <si>
    <t>1.6. Parādnieku skaits, kuriem sastādīts parāda apmaksas grafiks</t>
  </si>
  <si>
    <t>3. Iedzīvotājiem izsniegto rēķinu par siltumenerģiju kopējā summa (LVL)</t>
  </si>
  <si>
    <t>4. Iedzīvotāju parāda apmērs par siltumenerģiju (summa, LVL)</t>
  </si>
  <si>
    <t>5. Kopējais iedzīvotāju parāda apmērs par siltumenerģiju  (summa, LVL)</t>
  </si>
  <si>
    <t>Iedzīvotāju parādu īpatsvars pret izsniegtajos rēķinos norādīto maksas apmēru, %</t>
  </si>
  <si>
    <t>Tiesā celto prasību skaits attiecībā pret parādnieku skaitu, %</t>
  </si>
  <si>
    <t xml:space="preserve">Ārpustiesas parādu piedziņu skaits attiecībā pret parādnieku skaitu, % </t>
  </si>
  <si>
    <t>Parādniekiem sastādīto apmaksas grafiku skaits attiecībā pret parādnieku skaitu, %</t>
  </si>
  <si>
    <t xml:space="preserve">Kopējais parādu atgūšanas darbību skaits attiecībā pret parādnieku skaitu, % </t>
  </si>
  <si>
    <t>Tarifu izmaiņas 2013. gadā attiecībā pret 2012. gada tarifiem, %</t>
  </si>
  <si>
    <t>Parādnieku skaita izmaiņas 2013. gadā attiecībā pret 2012. gada parādnieku skaitu, %</t>
  </si>
  <si>
    <t>Centrālo siltumapgādes sistēmu energoefektivitātes uzlabošanas pasākumi laika posmā no 01.10.2010. līdz 01.09.2011.</t>
  </si>
  <si>
    <t>Centrālo siltumapgādes sistēmu energoefektivitātes uzlabošanas pasākumi laika posmā no 01.10.2011. līdz 01.09.2012.</t>
  </si>
  <si>
    <t>Centrālo siltumapgādes sistēmu energoefektivitātes uzlabošanas pasākumi laika posmā no 01.10.2012. līdz 01.09.2013.</t>
  </si>
  <si>
    <t>ražošanas ciklā</t>
  </si>
  <si>
    <t>trasēs</t>
  </si>
  <si>
    <t>01.10.2009-01.10.2010</t>
  </si>
  <si>
    <t>01.10.2012- 01.09.2013</t>
  </si>
  <si>
    <t>uz 01.09.2013.</t>
  </si>
  <si>
    <t>2009.g.</t>
  </si>
  <si>
    <t>ir veikti</t>
  </si>
  <si>
    <t>nav veikti</t>
  </si>
  <si>
    <t>x</t>
  </si>
  <si>
    <t>Rīga</t>
  </si>
  <si>
    <t xml:space="preserve">Rēzekne </t>
  </si>
  <si>
    <t>Jūrmala</t>
  </si>
  <si>
    <t>Valmiera</t>
  </si>
  <si>
    <t>Jēkabpils</t>
  </si>
  <si>
    <t>Liepāja</t>
  </si>
  <si>
    <t xml:space="preserve">Ventspils </t>
  </si>
  <si>
    <t xml:space="preserve">Jelgava </t>
  </si>
  <si>
    <t>Daugavpils</t>
  </si>
  <si>
    <t>SIA "Rīgas namu pārvaldnieks" sniegtā informācija</t>
  </si>
  <si>
    <t>2. Datu apkopojums par situāciju saistībā ar siltumapgādes pakalpojumiem republikas nozīmes pilsētās</t>
  </si>
  <si>
    <t>2. Vidējais siltumenerģijas tarifs pašvaldībā (LVL, 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</si>
</sst>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,&quot;Ls&quot;"/>
    <numFmt numFmtId="165" formatCode="0.0%"/>
    <numFmt numFmtId="166" formatCode="0.0"/>
  </numFmts>
  <fonts count="10" x14ac:knownFonts="1">
    <font>
      <sz val="11"/>
      <color theme="1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theme="1"/>
      <name val="Verdana"/>
      <family val="2"/>
      <charset val="186"/>
    </font>
    <font>
      <b/>
      <sz val="10"/>
      <color theme="1"/>
      <name val="Times New Roman"/>
      <family val="1"/>
      <charset val="186"/>
    </font>
    <font>
      <i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65" fontId="5" fillId="0" borderId="6" xfId="2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165" fontId="5" fillId="0" borderId="4" xfId="2" applyNumberFormat="1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165" fontId="6" fillId="0" borderId="10" xfId="2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5" fontId="5" fillId="0" borderId="15" xfId="2" applyNumberFormat="1" applyFont="1" applyFill="1" applyBorder="1" applyAlignment="1">
      <alignment horizontal="center" vertical="center"/>
    </xf>
    <xf numFmtId="166" fontId="5" fillId="0" borderId="15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65" fontId="6" fillId="0" borderId="11" xfId="2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5" fillId="0" borderId="15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26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165" fontId="6" fillId="0" borderId="22" xfId="2" applyNumberFormat="1" applyFont="1" applyFill="1" applyBorder="1" applyAlignment="1">
      <alignment horizontal="center" vertical="center"/>
    </xf>
    <xf numFmtId="165" fontId="6" fillId="0" borderId="21" xfId="2" applyNumberFormat="1" applyFont="1" applyFill="1" applyBorder="1" applyAlignment="1">
      <alignment horizontal="center" vertical="center"/>
    </xf>
    <xf numFmtId="165" fontId="6" fillId="0" borderId="23" xfId="2" applyNumberFormat="1" applyFont="1" applyFill="1" applyBorder="1" applyAlignment="1">
      <alignment horizontal="center" vertical="center"/>
    </xf>
    <xf numFmtId="165" fontId="5" fillId="0" borderId="5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65" fontId="5" fillId="0" borderId="25" xfId="2" applyNumberFormat="1" applyFont="1" applyFill="1" applyBorder="1" applyAlignment="1">
      <alignment horizontal="center" vertical="center"/>
    </xf>
    <xf numFmtId="165" fontId="5" fillId="0" borderId="26" xfId="2" applyNumberFormat="1" applyFont="1" applyFill="1" applyBorder="1" applyAlignment="1">
      <alignment horizontal="center" vertical="center"/>
    </xf>
    <xf numFmtId="166" fontId="5" fillId="0" borderId="26" xfId="0" applyNumberFormat="1" applyFont="1" applyFill="1" applyBorder="1" applyAlignment="1">
      <alignment horizontal="center" vertical="center"/>
    </xf>
    <xf numFmtId="165" fontId="5" fillId="0" borderId="28" xfId="2" applyNumberFormat="1" applyFont="1" applyFill="1" applyBorder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/>
    </xf>
    <xf numFmtId="1" fontId="5" fillId="0" borderId="33" xfId="0" applyNumberFormat="1" applyFont="1" applyFill="1" applyBorder="1" applyAlignment="1">
      <alignment horizontal="center" vertical="center"/>
    </xf>
    <xf numFmtId="165" fontId="5" fillId="0" borderId="32" xfId="2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3" fontId="0" fillId="0" borderId="4" xfId="0" applyNumberFormat="1" applyFont="1" applyBorder="1" applyAlignment="1">
      <alignment horizontal="center"/>
    </xf>
    <xf numFmtId="1" fontId="5" fillId="0" borderId="27" xfId="0" applyNumberFormat="1" applyFont="1" applyFill="1" applyBorder="1" applyAlignment="1">
      <alignment horizontal="center" vertical="center"/>
    </xf>
    <xf numFmtId="165" fontId="5" fillId="0" borderId="8" xfId="2" applyNumberFormat="1" applyFont="1" applyFill="1" applyBorder="1" applyAlignment="1">
      <alignment horizontal="center" vertical="center"/>
    </xf>
    <xf numFmtId="165" fontId="5" fillId="0" borderId="27" xfId="2" applyNumberFormat="1" applyFont="1" applyFill="1" applyBorder="1" applyAlignment="1">
      <alignment horizontal="center" vertical="center"/>
    </xf>
    <xf numFmtId="165" fontId="5" fillId="0" borderId="20" xfId="2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center" vertical="center"/>
    </xf>
    <xf numFmtId="165" fontId="5" fillId="0" borderId="16" xfId="2" applyNumberFormat="1" applyFont="1" applyFill="1" applyBorder="1" applyAlignment="1">
      <alignment horizontal="center" vertical="center"/>
    </xf>
    <xf numFmtId="165" fontId="5" fillId="0" borderId="36" xfId="2" applyNumberFormat="1" applyFont="1" applyFill="1" applyBorder="1" applyAlignment="1">
      <alignment horizontal="center" vertical="center"/>
    </xf>
    <xf numFmtId="165" fontId="5" fillId="0" borderId="17" xfId="2" applyNumberFormat="1" applyFont="1" applyFill="1" applyBorder="1" applyAlignment="1">
      <alignment horizontal="center" vertical="center"/>
    </xf>
    <xf numFmtId="165" fontId="5" fillId="0" borderId="31" xfId="2" applyNumberFormat="1" applyFont="1" applyFill="1" applyBorder="1" applyAlignment="1">
      <alignment horizontal="center" vertical="center"/>
    </xf>
    <xf numFmtId="165" fontId="5" fillId="0" borderId="33" xfId="2" applyNumberFormat="1" applyFont="1" applyFill="1" applyBorder="1" applyAlignment="1">
      <alignment horizontal="center" vertical="center"/>
    </xf>
    <xf numFmtId="165" fontId="5" fillId="0" borderId="35" xfId="2" applyNumberFormat="1" applyFont="1" applyFill="1" applyBorder="1" applyAlignment="1">
      <alignment horizontal="center" vertical="center"/>
    </xf>
    <xf numFmtId="165" fontId="5" fillId="0" borderId="37" xfId="2" applyNumberFormat="1" applyFont="1" applyFill="1" applyBorder="1" applyAlignment="1">
      <alignment horizontal="center" vertical="center"/>
    </xf>
    <xf numFmtId="165" fontId="5" fillId="0" borderId="38" xfId="2" applyNumberFormat="1" applyFont="1" applyFill="1" applyBorder="1" applyAlignment="1">
      <alignment horizontal="center" vertical="center"/>
    </xf>
    <xf numFmtId="165" fontId="5" fillId="0" borderId="39" xfId="2" applyNumberFormat="1" applyFont="1" applyFill="1" applyBorder="1" applyAlignment="1">
      <alignment horizontal="center" vertical="center"/>
    </xf>
    <xf numFmtId="165" fontId="5" fillId="0" borderId="18" xfId="2" applyNumberFormat="1" applyFont="1" applyFill="1" applyBorder="1" applyAlignment="1">
      <alignment horizontal="center" vertical="center"/>
    </xf>
    <xf numFmtId="165" fontId="5" fillId="0" borderId="9" xfId="2" applyNumberFormat="1" applyFont="1" applyFill="1" applyBorder="1" applyAlignment="1">
      <alignment horizontal="center" vertical="center"/>
    </xf>
    <xf numFmtId="165" fontId="5" fillId="0" borderId="24" xfId="2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" fontId="5" fillId="3" borderId="15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28" xfId="0" applyNumberFormat="1" applyFont="1" applyFill="1" applyBorder="1" applyAlignment="1">
      <alignment horizontal="center" vertical="center"/>
    </xf>
    <xf numFmtId="2" fontId="5" fillId="0" borderId="15" xfId="0" applyNumberFormat="1" applyFont="1" applyFill="1" applyBorder="1" applyAlignment="1">
      <alignment horizontal="center" vertical="center"/>
    </xf>
    <xf numFmtId="1" fontId="5" fillId="0" borderId="0" xfId="2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3"/>
  <sheetViews>
    <sheetView tabSelected="1" zoomScale="85" zoomScaleNormal="85" zoomScaleSheetLayoutView="25" zoomScalePageLayoutView="25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25" sqref="F25"/>
    </sheetView>
  </sheetViews>
  <sheetFormatPr defaultRowHeight="15" x14ac:dyDescent="0.25"/>
  <cols>
    <col min="1" max="1" width="6.28515625" style="1" customWidth="1"/>
    <col min="2" max="2" width="31.7109375" style="4" customWidth="1"/>
    <col min="3" max="8" width="9.140625" style="1"/>
    <col min="9" max="9" width="13.7109375" style="1" customWidth="1"/>
    <col min="10" max="12" width="9.140625" style="1"/>
    <col min="13" max="13" width="9.7109375" style="1" bestFit="1" customWidth="1"/>
    <col min="14" max="20" width="9.140625" style="1"/>
    <col min="21" max="21" width="12.28515625" style="1" bestFit="1" customWidth="1"/>
    <col min="22" max="23" width="9.140625" style="1"/>
    <col min="24" max="25" width="11.85546875" style="1" customWidth="1"/>
    <col min="26" max="29" width="12.28515625" style="1" customWidth="1"/>
    <col min="30" max="30" width="12.42578125" style="1" customWidth="1"/>
    <col min="31" max="33" width="12.28515625" style="1" customWidth="1"/>
    <col min="34" max="37" width="10.85546875" style="1" customWidth="1"/>
    <col min="38" max="38" width="10.7109375" style="1" customWidth="1"/>
    <col min="39" max="39" width="11.7109375" style="1" customWidth="1"/>
    <col min="40" max="40" width="12.7109375" style="1" customWidth="1"/>
    <col min="41" max="41" width="11.7109375" style="1" customWidth="1"/>
    <col min="42" max="44" width="10.85546875" style="1" customWidth="1"/>
    <col min="45" max="45" width="13.5703125" style="1" customWidth="1"/>
    <col min="46" max="46" width="12.7109375" style="1" customWidth="1"/>
    <col min="47" max="50" width="13.85546875" style="1" customWidth="1"/>
    <col min="51" max="51" width="12.28515625" style="1" customWidth="1"/>
    <col min="52" max="54" width="11.28515625" style="1" customWidth="1"/>
    <col min="55" max="55" width="11.140625" style="1" customWidth="1"/>
    <col min="56" max="58" width="11" style="1" customWidth="1"/>
    <col min="59" max="59" width="11.140625" style="1" bestFit="1" customWidth="1"/>
    <col min="60" max="60" width="11.140625" style="1" customWidth="1"/>
    <col min="61" max="61" width="10.85546875" style="1" customWidth="1"/>
    <col min="62" max="62" width="11.28515625" style="1" customWidth="1"/>
    <col min="63" max="63" width="10.85546875" style="1" customWidth="1"/>
    <col min="64" max="66" width="10.7109375" style="1" customWidth="1"/>
    <col min="67" max="69" width="10.140625" style="1" bestFit="1" customWidth="1"/>
    <col min="70" max="72" width="10.140625" style="1" customWidth="1"/>
    <col min="73" max="73" width="11.7109375" style="1" customWidth="1"/>
    <col min="74" max="74" width="12.28515625" style="1" customWidth="1"/>
    <col min="75" max="75" width="12.42578125" style="1" customWidth="1"/>
    <col min="76" max="77" width="20.140625" style="1" customWidth="1"/>
    <col min="78" max="79" width="11" style="1" customWidth="1"/>
    <col min="80" max="80" width="9.140625" style="1"/>
    <col min="81" max="81" width="10.28515625" style="1" customWidth="1"/>
    <col min="82" max="16384" width="9.140625" style="1"/>
  </cols>
  <sheetData>
    <row r="1" spans="1:85" ht="19.5" thickBot="1" x14ac:dyDescent="0.3">
      <c r="A1" s="140" t="s">
        <v>59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spans="1:85" ht="97.5" customHeight="1" thickBot="1" x14ac:dyDescent="0.3">
      <c r="A2" s="149"/>
      <c r="B2" s="150"/>
      <c r="C2" s="141" t="s">
        <v>7</v>
      </c>
      <c r="D2" s="141"/>
      <c r="E2" s="141"/>
      <c r="F2" s="141"/>
      <c r="G2" s="141"/>
      <c r="H2" s="141"/>
      <c r="I2" s="143" t="s">
        <v>24</v>
      </c>
      <c r="J2" s="141" t="s">
        <v>8</v>
      </c>
      <c r="K2" s="141"/>
      <c r="L2" s="141"/>
      <c r="M2" s="141"/>
      <c r="N2" s="141"/>
      <c r="O2" s="141"/>
      <c r="P2" s="145" t="s">
        <v>9</v>
      </c>
      <c r="Q2" s="141"/>
      <c r="R2" s="141"/>
      <c r="S2" s="141"/>
      <c r="T2" s="141"/>
      <c r="U2" s="141"/>
      <c r="V2" s="141"/>
      <c r="W2" s="146"/>
      <c r="X2" s="141" t="s">
        <v>25</v>
      </c>
      <c r="Y2" s="143" t="s">
        <v>26</v>
      </c>
      <c r="Z2" s="141" t="s">
        <v>60</v>
      </c>
      <c r="AA2" s="141"/>
      <c r="AB2" s="141"/>
      <c r="AC2" s="141"/>
      <c r="AD2" s="141"/>
      <c r="AE2" s="141"/>
      <c r="AF2" s="141"/>
      <c r="AG2" s="141"/>
      <c r="AH2" s="145" t="s">
        <v>27</v>
      </c>
      <c r="AI2" s="141"/>
      <c r="AJ2" s="141"/>
      <c r="AK2" s="141"/>
      <c r="AL2" s="141"/>
      <c r="AM2" s="141"/>
      <c r="AN2" s="141"/>
      <c r="AO2" s="146"/>
      <c r="AP2" s="141" t="s">
        <v>28</v>
      </c>
      <c r="AQ2" s="141"/>
      <c r="AR2" s="141"/>
      <c r="AS2" s="141"/>
      <c r="AT2" s="141"/>
      <c r="AU2" s="141"/>
      <c r="AV2" s="141"/>
      <c r="AW2" s="141"/>
      <c r="AX2" s="143" t="s">
        <v>29</v>
      </c>
      <c r="AY2" s="141" t="s">
        <v>30</v>
      </c>
      <c r="AZ2" s="141"/>
      <c r="BA2" s="141"/>
      <c r="BB2" s="141"/>
      <c r="BC2" s="141"/>
      <c r="BD2" s="141"/>
      <c r="BE2" s="141"/>
      <c r="BF2" s="141"/>
      <c r="BG2" s="145" t="s">
        <v>16</v>
      </c>
      <c r="BH2" s="141"/>
      <c r="BI2" s="141"/>
      <c r="BJ2" s="141"/>
      <c r="BK2" s="141"/>
      <c r="BL2" s="141"/>
      <c r="BM2" s="141"/>
      <c r="BN2" s="146"/>
      <c r="BO2" s="145" t="s">
        <v>31</v>
      </c>
      <c r="BP2" s="141"/>
      <c r="BQ2" s="141"/>
      <c r="BR2" s="141"/>
      <c r="BS2" s="141"/>
      <c r="BT2" s="146"/>
      <c r="BU2" s="143" t="s">
        <v>32</v>
      </c>
      <c r="BV2" s="143" t="s">
        <v>33</v>
      </c>
      <c r="BW2" s="143" t="s">
        <v>34</v>
      </c>
      <c r="BX2" s="143" t="s">
        <v>35</v>
      </c>
      <c r="BY2" s="143" t="s">
        <v>36</v>
      </c>
      <c r="BZ2" s="145" t="s">
        <v>37</v>
      </c>
      <c r="CA2" s="146"/>
      <c r="CB2" s="155" t="s">
        <v>38</v>
      </c>
      <c r="CC2" s="156"/>
      <c r="CD2" s="155" t="s">
        <v>39</v>
      </c>
      <c r="CE2" s="159"/>
      <c r="CF2" s="159"/>
      <c r="CG2" s="156"/>
    </row>
    <row r="3" spans="1:85" s="2" customFormat="1" ht="36" customHeight="1" thickBot="1" x14ac:dyDescent="0.3">
      <c r="A3" s="151"/>
      <c r="B3" s="152"/>
      <c r="C3" s="142"/>
      <c r="D3" s="142"/>
      <c r="E3" s="142"/>
      <c r="F3" s="142"/>
      <c r="G3" s="142"/>
      <c r="H3" s="142"/>
      <c r="I3" s="144"/>
      <c r="J3" s="142"/>
      <c r="K3" s="142"/>
      <c r="L3" s="142"/>
      <c r="M3" s="142"/>
      <c r="N3" s="142"/>
      <c r="O3" s="142"/>
      <c r="P3" s="147"/>
      <c r="Q3" s="142"/>
      <c r="R3" s="142"/>
      <c r="S3" s="142"/>
      <c r="T3" s="142"/>
      <c r="U3" s="142"/>
      <c r="V3" s="142"/>
      <c r="W3" s="148"/>
      <c r="X3" s="142"/>
      <c r="Y3" s="144"/>
      <c r="Z3" s="142"/>
      <c r="AA3" s="142"/>
      <c r="AB3" s="142"/>
      <c r="AC3" s="142"/>
      <c r="AD3" s="142"/>
      <c r="AE3" s="142"/>
      <c r="AF3" s="142"/>
      <c r="AG3" s="142"/>
      <c r="AH3" s="147"/>
      <c r="AI3" s="142"/>
      <c r="AJ3" s="142"/>
      <c r="AK3" s="142"/>
      <c r="AL3" s="142"/>
      <c r="AM3" s="142"/>
      <c r="AN3" s="142"/>
      <c r="AO3" s="148"/>
      <c r="AP3" s="142"/>
      <c r="AQ3" s="142"/>
      <c r="AR3" s="142"/>
      <c r="AS3" s="142"/>
      <c r="AT3" s="142"/>
      <c r="AU3" s="142"/>
      <c r="AV3" s="142"/>
      <c r="AW3" s="142"/>
      <c r="AX3" s="144"/>
      <c r="AY3" s="142"/>
      <c r="AZ3" s="142"/>
      <c r="BA3" s="142"/>
      <c r="BB3" s="142"/>
      <c r="BC3" s="142"/>
      <c r="BD3" s="142"/>
      <c r="BE3" s="142"/>
      <c r="BF3" s="142"/>
      <c r="BG3" s="147"/>
      <c r="BH3" s="142"/>
      <c r="BI3" s="142"/>
      <c r="BJ3" s="142"/>
      <c r="BK3" s="142"/>
      <c r="BL3" s="142"/>
      <c r="BM3" s="142"/>
      <c r="BN3" s="148"/>
      <c r="BO3" s="147"/>
      <c r="BP3" s="142"/>
      <c r="BQ3" s="142"/>
      <c r="BR3" s="142"/>
      <c r="BS3" s="142"/>
      <c r="BT3" s="148"/>
      <c r="BU3" s="144"/>
      <c r="BV3" s="144"/>
      <c r="BW3" s="144"/>
      <c r="BX3" s="164"/>
      <c r="BY3" s="164"/>
      <c r="BZ3" s="162"/>
      <c r="CA3" s="163"/>
      <c r="CB3" s="157"/>
      <c r="CC3" s="158"/>
      <c r="CD3" s="160" t="s">
        <v>40</v>
      </c>
      <c r="CE3" s="161"/>
      <c r="CF3" s="160" t="s">
        <v>41</v>
      </c>
      <c r="CG3" s="161"/>
    </row>
    <row r="4" spans="1:85" s="90" customFormat="1" ht="41.25" customHeight="1" thickBot="1" x14ac:dyDescent="0.3">
      <c r="A4" s="23" t="s">
        <v>1</v>
      </c>
      <c r="B4" s="89" t="s">
        <v>0</v>
      </c>
      <c r="C4" s="23" t="s">
        <v>2</v>
      </c>
      <c r="D4" s="23" t="s">
        <v>3</v>
      </c>
      <c r="E4" s="23" t="s">
        <v>4</v>
      </c>
      <c r="F4" s="138" t="s">
        <v>17</v>
      </c>
      <c r="G4" s="23" t="s">
        <v>20</v>
      </c>
      <c r="H4" s="43" t="s">
        <v>23</v>
      </c>
      <c r="I4" s="23" t="s">
        <v>23</v>
      </c>
      <c r="J4" s="23" t="s">
        <v>2</v>
      </c>
      <c r="K4" s="23" t="s">
        <v>3</v>
      </c>
      <c r="L4" s="23" t="s">
        <v>4</v>
      </c>
      <c r="M4" s="23" t="s">
        <v>17</v>
      </c>
      <c r="N4" s="23" t="s">
        <v>20</v>
      </c>
      <c r="O4" s="43" t="s">
        <v>23</v>
      </c>
      <c r="P4" s="23" t="s">
        <v>5</v>
      </c>
      <c r="Q4" s="23" t="s">
        <v>6</v>
      </c>
      <c r="R4" s="23" t="s">
        <v>2</v>
      </c>
      <c r="S4" s="23" t="s">
        <v>3</v>
      </c>
      <c r="T4" s="23" t="s">
        <v>4</v>
      </c>
      <c r="U4" s="23" t="s">
        <v>17</v>
      </c>
      <c r="V4" s="23" t="s">
        <v>20</v>
      </c>
      <c r="W4" s="23" t="s">
        <v>23</v>
      </c>
      <c r="X4" s="23" t="s">
        <v>23</v>
      </c>
      <c r="Y4" s="43" t="s">
        <v>23</v>
      </c>
      <c r="Z4" s="139" t="s">
        <v>10</v>
      </c>
      <c r="AA4" s="139" t="s">
        <v>11</v>
      </c>
      <c r="AB4" s="139" t="s">
        <v>12</v>
      </c>
      <c r="AC4" s="139" t="s">
        <v>13</v>
      </c>
      <c r="AD4" s="139" t="s">
        <v>42</v>
      </c>
      <c r="AE4" s="139" t="s">
        <v>21</v>
      </c>
      <c r="AF4" s="139" t="s">
        <v>22</v>
      </c>
      <c r="AG4" s="139" t="s">
        <v>43</v>
      </c>
      <c r="AH4" s="139" t="s">
        <v>10</v>
      </c>
      <c r="AI4" s="139" t="s">
        <v>11</v>
      </c>
      <c r="AJ4" s="139" t="s">
        <v>12</v>
      </c>
      <c r="AK4" s="139" t="s">
        <v>13</v>
      </c>
      <c r="AL4" s="139" t="s">
        <v>42</v>
      </c>
      <c r="AM4" s="139" t="s">
        <v>21</v>
      </c>
      <c r="AN4" s="139" t="s">
        <v>22</v>
      </c>
      <c r="AO4" s="139" t="s">
        <v>43</v>
      </c>
      <c r="AP4" s="139" t="s">
        <v>10</v>
      </c>
      <c r="AQ4" s="139" t="s">
        <v>11</v>
      </c>
      <c r="AR4" s="139" t="s">
        <v>12</v>
      </c>
      <c r="AS4" s="139" t="s">
        <v>13</v>
      </c>
      <c r="AT4" s="139" t="s">
        <v>42</v>
      </c>
      <c r="AU4" s="139" t="s">
        <v>21</v>
      </c>
      <c r="AV4" s="139" t="s">
        <v>22</v>
      </c>
      <c r="AW4" s="139" t="s">
        <v>43</v>
      </c>
      <c r="AX4" s="139" t="s">
        <v>44</v>
      </c>
      <c r="AY4" s="139" t="s">
        <v>10</v>
      </c>
      <c r="AZ4" s="139" t="s">
        <v>11</v>
      </c>
      <c r="BA4" s="139" t="s">
        <v>12</v>
      </c>
      <c r="BB4" s="139" t="s">
        <v>13</v>
      </c>
      <c r="BC4" s="139" t="s">
        <v>14</v>
      </c>
      <c r="BD4" s="139" t="s">
        <v>21</v>
      </c>
      <c r="BE4" s="139" t="s">
        <v>22</v>
      </c>
      <c r="BF4" s="139" t="s">
        <v>43</v>
      </c>
      <c r="BG4" s="139" t="s">
        <v>10</v>
      </c>
      <c r="BH4" s="139" t="s">
        <v>11</v>
      </c>
      <c r="BI4" s="139" t="s">
        <v>12</v>
      </c>
      <c r="BJ4" s="139" t="s">
        <v>13</v>
      </c>
      <c r="BK4" s="139" t="s">
        <v>14</v>
      </c>
      <c r="BL4" s="139" t="s">
        <v>21</v>
      </c>
      <c r="BM4" s="139" t="s">
        <v>22</v>
      </c>
      <c r="BN4" s="139" t="s">
        <v>43</v>
      </c>
      <c r="BO4" s="23" t="s">
        <v>2</v>
      </c>
      <c r="BP4" s="23" t="s">
        <v>45</v>
      </c>
      <c r="BQ4" s="23" t="s">
        <v>4</v>
      </c>
      <c r="BR4" s="23" t="s">
        <v>17</v>
      </c>
      <c r="BS4" s="23" t="s">
        <v>20</v>
      </c>
      <c r="BT4" s="23" t="s">
        <v>23</v>
      </c>
      <c r="BU4" s="23" t="s">
        <v>23</v>
      </c>
      <c r="BV4" s="23" t="s">
        <v>23</v>
      </c>
      <c r="BW4" s="23" t="s">
        <v>23</v>
      </c>
      <c r="BX4" s="144"/>
      <c r="BY4" s="144"/>
      <c r="BZ4" s="77" t="s">
        <v>46</v>
      </c>
      <c r="CA4" s="127" t="s">
        <v>47</v>
      </c>
      <c r="CB4" s="77" t="s">
        <v>46</v>
      </c>
      <c r="CC4" s="127" t="s">
        <v>47</v>
      </c>
      <c r="CD4" s="90" t="s">
        <v>46</v>
      </c>
      <c r="CE4" s="127" t="s">
        <v>47</v>
      </c>
      <c r="CF4" s="90" t="s">
        <v>46</v>
      </c>
      <c r="CG4" s="127" t="s">
        <v>47</v>
      </c>
    </row>
    <row r="5" spans="1:85" x14ac:dyDescent="0.25">
      <c r="A5" s="9">
        <v>1</v>
      </c>
      <c r="B5" s="35" t="s">
        <v>53</v>
      </c>
      <c r="C5" s="38">
        <v>19</v>
      </c>
      <c r="D5" s="10">
        <v>22</v>
      </c>
      <c r="E5" s="10">
        <v>25</v>
      </c>
      <c r="F5" s="10">
        <v>25</v>
      </c>
      <c r="G5" s="10">
        <v>34</v>
      </c>
      <c r="H5" s="91">
        <v>12</v>
      </c>
      <c r="I5" s="82">
        <v>142</v>
      </c>
      <c r="J5" s="38">
        <v>3078</v>
      </c>
      <c r="K5" s="10">
        <v>3660</v>
      </c>
      <c r="L5" s="10">
        <v>3763</v>
      </c>
      <c r="M5" s="10">
        <v>2811</v>
      </c>
      <c r="N5" s="10">
        <v>2385</v>
      </c>
      <c r="O5" s="21">
        <v>2624</v>
      </c>
      <c r="P5" s="38">
        <v>108</v>
      </c>
      <c r="Q5" s="10">
        <v>70</v>
      </c>
      <c r="R5" s="10">
        <v>63</v>
      </c>
      <c r="S5" s="10">
        <v>54</v>
      </c>
      <c r="T5" s="10">
        <v>78</v>
      </c>
      <c r="U5" s="10">
        <v>23</v>
      </c>
      <c r="V5" s="10">
        <v>130</v>
      </c>
      <c r="W5" s="91">
        <v>174</v>
      </c>
      <c r="X5" s="94">
        <v>403</v>
      </c>
      <c r="Y5" s="82">
        <v>132</v>
      </c>
      <c r="Z5" s="38">
        <v>26.21</v>
      </c>
      <c r="AA5" s="10">
        <v>28.28</v>
      </c>
      <c r="AB5" s="10">
        <v>41.34</v>
      </c>
      <c r="AC5" s="10">
        <v>45.75</v>
      </c>
      <c r="AD5" s="10">
        <v>42.96</v>
      </c>
      <c r="AE5" s="10">
        <v>42.61</v>
      </c>
      <c r="AF5" s="10">
        <v>43.33</v>
      </c>
      <c r="AG5" s="21">
        <v>44.23</v>
      </c>
      <c r="AH5" s="50">
        <v>982189</v>
      </c>
      <c r="AI5" s="11">
        <v>1072916</v>
      </c>
      <c r="AJ5" s="11">
        <v>1352383</v>
      </c>
      <c r="AK5" s="11">
        <v>2171347</v>
      </c>
      <c r="AL5" s="11">
        <v>1967425</v>
      </c>
      <c r="AM5" s="11">
        <v>2057721</v>
      </c>
      <c r="AN5" s="11">
        <v>2182722.3199999998</v>
      </c>
      <c r="AO5" s="26">
        <v>2283060</v>
      </c>
      <c r="AP5" s="50">
        <v>53978</v>
      </c>
      <c r="AQ5" s="11">
        <v>6002</v>
      </c>
      <c r="AR5" s="11">
        <v>86560</v>
      </c>
      <c r="AS5" s="11">
        <v>313759</v>
      </c>
      <c r="AT5" s="11">
        <v>342098</v>
      </c>
      <c r="AU5" s="11">
        <v>457151</v>
      </c>
      <c r="AV5" s="11">
        <v>464079.65</v>
      </c>
      <c r="AW5" s="97">
        <v>185670</v>
      </c>
      <c r="AX5" s="85">
        <v>1359778</v>
      </c>
      <c r="AY5" s="58">
        <f t="shared" ref="AY5:BF5" si="0">AP5/AH5</f>
        <v>5.4956836209731526E-2</v>
      </c>
      <c r="AZ5" s="12">
        <f t="shared" si="0"/>
        <v>5.5941005633246216E-3</v>
      </c>
      <c r="BA5" s="12">
        <f t="shared" si="0"/>
        <v>6.4005536893025128E-2</v>
      </c>
      <c r="BB5" s="12">
        <f t="shared" si="0"/>
        <v>0.14449970456127004</v>
      </c>
      <c r="BC5" s="12">
        <f t="shared" si="0"/>
        <v>0.17388108822445583</v>
      </c>
      <c r="BD5" s="12">
        <f t="shared" si="0"/>
        <v>0.2221637432868693</v>
      </c>
      <c r="BE5" s="12">
        <f t="shared" si="0"/>
        <v>0.2126150659420572</v>
      </c>
      <c r="BF5" s="12">
        <f t="shared" si="0"/>
        <v>8.1325063730256761E-2</v>
      </c>
      <c r="BG5" s="38" t="s">
        <v>15</v>
      </c>
      <c r="BH5" s="13">
        <f t="shared" ref="BH5:BM5" si="1">(AZ5-AY5)*100</f>
        <v>-4.9362735646406906</v>
      </c>
      <c r="BI5" s="13">
        <f t="shared" si="1"/>
        <v>5.8411436329700503</v>
      </c>
      <c r="BJ5" s="13">
        <f t="shared" si="1"/>
        <v>8.0494167668244909</v>
      </c>
      <c r="BK5" s="13">
        <f t="shared" si="1"/>
        <v>2.9381383663185794</v>
      </c>
      <c r="BL5" s="13">
        <f t="shared" si="1"/>
        <v>4.8282655062413475</v>
      </c>
      <c r="BM5" s="13">
        <f t="shared" si="1"/>
        <v>-0.9548677344812101</v>
      </c>
      <c r="BN5" s="135">
        <f>(BF5-BE5)*100</f>
        <v>-13.129000221180043</v>
      </c>
      <c r="BO5" s="58">
        <f t="shared" ref="BO5:BT5" si="2">R5/J5</f>
        <v>2.046783625730994E-2</v>
      </c>
      <c r="BP5" s="12">
        <f t="shared" si="2"/>
        <v>1.4754098360655738E-2</v>
      </c>
      <c r="BQ5" s="12">
        <f t="shared" si="2"/>
        <v>2.0728142439542917E-2</v>
      </c>
      <c r="BR5" s="12">
        <f t="shared" si="2"/>
        <v>8.1821415866239772E-3</v>
      </c>
      <c r="BS5" s="12">
        <f t="shared" si="2"/>
        <v>5.450733752620545E-2</v>
      </c>
      <c r="BT5" s="12">
        <f t="shared" si="2"/>
        <v>6.6310975609756101E-2</v>
      </c>
      <c r="BU5" s="108">
        <f>X5/O5</f>
        <v>0.15358231707317074</v>
      </c>
      <c r="BV5" s="112">
        <f>Y5/O5</f>
        <v>5.0304878048780491E-2</v>
      </c>
      <c r="BW5" s="110">
        <f>(W5+Y5+X5)/O5</f>
        <v>0.27019817073170732</v>
      </c>
      <c r="BX5" s="105">
        <f>(AG5-AF5)/AF5</f>
        <v>2.0770828525271144E-2</v>
      </c>
      <c r="BY5" s="114">
        <f>(O5-N5)/N5</f>
        <v>0.10020964360587002</v>
      </c>
      <c r="BZ5" s="118" t="s">
        <v>48</v>
      </c>
      <c r="CA5" s="119"/>
      <c r="CB5" s="119" t="s">
        <v>48</v>
      </c>
      <c r="CC5" s="119"/>
      <c r="CD5" s="119" t="s">
        <v>48</v>
      </c>
      <c r="CE5" s="119"/>
      <c r="CF5" s="119" t="s">
        <v>48</v>
      </c>
      <c r="CG5" s="120"/>
    </row>
    <row r="6" spans="1:85" x14ac:dyDescent="0.25">
      <c r="A6" s="3">
        <v>2</v>
      </c>
      <c r="B6" s="36" t="s">
        <v>52</v>
      </c>
      <c r="C6" s="39">
        <v>185</v>
      </c>
      <c r="D6" s="5">
        <v>185</v>
      </c>
      <c r="E6" s="5">
        <v>185</v>
      </c>
      <c r="F6" s="5">
        <v>183</v>
      </c>
      <c r="G6" s="5">
        <v>183</v>
      </c>
      <c r="H6" s="92">
        <v>183</v>
      </c>
      <c r="I6" s="83">
        <v>17</v>
      </c>
      <c r="J6" s="39"/>
      <c r="K6" s="5"/>
      <c r="L6" s="5"/>
      <c r="M6" s="5"/>
      <c r="N6" s="5"/>
      <c r="O6" s="22">
        <v>19</v>
      </c>
      <c r="P6" s="39"/>
      <c r="Q6" s="5"/>
      <c r="R6" s="5"/>
      <c r="S6" s="5"/>
      <c r="T6" s="5"/>
      <c r="U6" s="5"/>
      <c r="V6" s="5"/>
      <c r="W6" s="92">
        <v>6</v>
      </c>
      <c r="X6" s="95">
        <v>0</v>
      </c>
      <c r="Y6" s="83">
        <v>7</v>
      </c>
      <c r="Z6" s="39"/>
      <c r="AA6" s="5">
        <v>25.6</v>
      </c>
      <c r="AB6" s="5">
        <v>30.41</v>
      </c>
      <c r="AC6" s="5">
        <v>28.42</v>
      </c>
      <c r="AD6" s="5">
        <v>30.37</v>
      </c>
      <c r="AE6" s="5">
        <v>34.46</v>
      </c>
      <c r="AF6" s="5">
        <v>36.15</v>
      </c>
      <c r="AG6" s="22">
        <v>36.93</v>
      </c>
      <c r="AH6" s="51">
        <v>1725105</v>
      </c>
      <c r="AI6" s="6">
        <v>1637329</v>
      </c>
      <c r="AJ6" s="6">
        <v>1982102</v>
      </c>
      <c r="AK6" s="6">
        <v>2513541</v>
      </c>
      <c r="AL6" s="6">
        <v>2288095</v>
      </c>
      <c r="AM6" s="6">
        <v>2349659</v>
      </c>
      <c r="AN6" s="6">
        <v>2285278</v>
      </c>
      <c r="AO6" s="27">
        <v>2496440</v>
      </c>
      <c r="AP6" s="51">
        <v>133141</v>
      </c>
      <c r="AQ6" s="6">
        <v>260797</v>
      </c>
      <c r="AR6" s="6">
        <v>444660</v>
      </c>
      <c r="AS6" s="6">
        <v>575055</v>
      </c>
      <c r="AT6" s="6">
        <v>581049</v>
      </c>
      <c r="AU6" s="6">
        <v>467302</v>
      </c>
      <c r="AV6" s="6">
        <v>229720</v>
      </c>
      <c r="AW6" s="98">
        <v>239299</v>
      </c>
      <c r="AX6" s="86">
        <v>264461</v>
      </c>
      <c r="AY6" s="59">
        <f t="shared" ref="AY6:BD7" si="3">AP6/AH6</f>
        <v>7.7178490584631082E-2</v>
      </c>
      <c r="AZ6" s="14">
        <f t="shared" si="3"/>
        <v>0.1592819769270562</v>
      </c>
      <c r="BA6" s="14">
        <f t="shared" si="3"/>
        <v>0.22433759715695761</v>
      </c>
      <c r="BB6" s="14">
        <f t="shared" si="3"/>
        <v>0.22878282072979911</v>
      </c>
      <c r="BC6" s="14">
        <f t="shared" si="3"/>
        <v>0.25394443849577925</v>
      </c>
      <c r="BD6" s="14">
        <f t="shared" si="3"/>
        <v>0.19888077376334182</v>
      </c>
      <c r="BE6" s="14">
        <f t="shared" ref="BE6:BE13" si="4">AV6/AN6</f>
        <v>0.10052168707702083</v>
      </c>
      <c r="BF6" s="24">
        <f t="shared" ref="BF6:BF13" si="5">AW6/AO6</f>
        <v>9.5856099085097179E-2</v>
      </c>
      <c r="BG6" s="39" t="s">
        <v>15</v>
      </c>
      <c r="BH6" s="15">
        <f t="shared" ref="BH6:BM7" si="6">(AZ6-AY6)*100</f>
        <v>8.2103486342425125</v>
      </c>
      <c r="BI6" s="15">
        <f t="shared" si="6"/>
        <v>6.5055620229901407</v>
      </c>
      <c r="BJ6" s="15">
        <f t="shared" si="6"/>
        <v>0.44452235728414946</v>
      </c>
      <c r="BK6" s="15">
        <f t="shared" si="6"/>
        <v>2.5161617765980138</v>
      </c>
      <c r="BL6" s="15">
        <f t="shared" si="6"/>
        <v>-5.5063664732437427</v>
      </c>
      <c r="BM6" s="15">
        <f t="shared" si="6"/>
        <v>-9.8359086686320989</v>
      </c>
      <c r="BN6" s="25">
        <f t="shared" ref="BN6:BN13" si="7">(BF6-BE6)*100</f>
        <v>-0.46655879919236531</v>
      </c>
      <c r="BO6" s="59"/>
      <c r="BP6" s="14"/>
      <c r="BQ6" s="14"/>
      <c r="BR6" s="14"/>
      <c r="BS6" s="14"/>
      <c r="BT6" s="101">
        <f t="shared" ref="BT6:BT13" si="8">W6/O6</f>
        <v>0.31578947368421051</v>
      </c>
      <c r="BU6" s="88">
        <f t="shared" ref="BU6:BU13" si="9">X6/O6</f>
        <v>0</v>
      </c>
      <c r="BV6" s="63">
        <f t="shared" ref="BV6:BV13" si="10">Y6/O6</f>
        <v>0.36842105263157893</v>
      </c>
      <c r="BW6" s="106">
        <f t="shared" ref="BW6:BW13" si="11">(W6+Y6+X6)/O6</f>
        <v>0.68421052631578949</v>
      </c>
      <c r="BX6" s="106">
        <f t="shared" ref="BX6:BX13" si="12">(AG6-AF6)/AF6</f>
        <v>2.1576763485477209E-2</v>
      </c>
      <c r="BY6" s="115"/>
      <c r="BZ6" s="121" t="s">
        <v>48</v>
      </c>
      <c r="CA6" s="117"/>
      <c r="CB6" s="117" t="s">
        <v>48</v>
      </c>
      <c r="CC6" s="117"/>
      <c r="CD6" s="117" t="s">
        <v>48</v>
      </c>
      <c r="CE6" s="117"/>
      <c r="CF6" s="117" t="s">
        <v>48</v>
      </c>
      <c r="CG6" s="122"/>
    </row>
    <row r="7" spans="1:85" x14ac:dyDescent="0.25">
      <c r="A7" s="3">
        <v>3</v>
      </c>
      <c r="B7" s="36" t="s">
        <v>51</v>
      </c>
      <c r="C7" s="39">
        <v>0</v>
      </c>
      <c r="D7" s="5">
        <v>0</v>
      </c>
      <c r="E7" s="5">
        <v>0</v>
      </c>
      <c r="F7" s="5">
        <v>38</v>
      </c>
      <c r="G7" s="5">
        <v>225</v>
      </c>
      <c r="H7" s="92">
        <v>46</v>
      </c>
      <c r="I7" s="83">
        <v>181</v>
      </c>
      <c r="J7" s="39">
        <v>3442</v>
      </c>
      <c r="K7" s="5">
        <v>3974</v>
      </c>
      <c r="L7" s="5">
        <v>3937</v>
      </c>
      <c r="M7" s="5">
        <v>3210</v>
      </c>
      <c r="N7" s="5">
        <v>2518</v>
      </c>
      <c r="O7" s="22">
        <v>3432</v>
      </c>
      <c r="P7" s="39">
        <v>262</v>
      </c>
      <c r="Q7" s="5">
        <v>15</v>
      </c>
      <c r="R7" s="5">
        <v>15</v>
      </c>
      <c r="S7" s="5">
        <v>10</v>
      </c>
      <c r="T7" s="5">
        <v>0</v>
      </c>
      <c r="U7" s="5">
        <v>0</v>
      </c>
      <c r="V7" s="5">
        <v>0</v>
      </c>
      <c r="W7" s="92">
        <v>0</v>
      </c>
      <c r="X7" s="95">
        <v>1510</v>
      </c>
      <c r="Y7" s="83">
        <v>215</v>
      </c>
      <c r="Z7" s="39">
        <v>23.85</v>
      </c>
      <c r="AA7" s="16">
        <v>28.89</v>
      </c>
      <c r="AB7" s="5">
        <v>45.43</v>
      </c>
      <c r="AC7" s="5">
        <v>46.84</v>
      </c>
      <c r="AD7" s="5">
        <v>41.49</v>
      </c>
      <c r="AE7" s="5">
        <v>48.6</v>
      </c>
      <c r="AF7" s="5">
        <v>52.13</v>
      </c>
      <c r="AG7" s="22">
        <v>53.86</v>
      </c>
      <c r="AH7" s="51">
        <v>3268600</v>
      </c>
      <c r="AI7" s="6">
        <v>3251862</v>
      </c>
      <c r="AJ7" s="6">
        <v>4874045</v>
      </c>
      <c r="AK7" s="6">
        <v>6494413</v>
      </c>
      <c r="AL7" s="6">
        <v>5547203</v>
      </c>
      <c r="AM7" s="6">
        <v>6173874</v>
      </c>
      <c r="AN7" s="6">
        <v>6359590</v>
      </c>
      <c r="AO7" s="27">
        <v>5943309</v>
      </c>
      <c r="AP7" s="51">
        <v>368265</v>
      </c>
      <c r="AQ7" s="6">
        <v>117953</v>
      </c>
      <c r="AR7" s="6">
        <v>59651</v>
      </c>
      <c r="AS7" s="6">
        <v>897132</v>
      </c>
      <c r="AT7" s="6">
        <v>472675</v>
      </c>
      <c r="AU7" s="6">
        <v>644890</v>
      </c>
      <c r="AV7" s="6">
        <v>871318</v>
      </c>
      <c r="AW7" s="98">
        <v>489325</v>
      </c>
      <c r="AX7" s="86">
        <v>2796276</v>
      </c>
      <c r="AY7" s="59">
        <f t="shared" si="3"/>
        <v>0.11266750290644313</v>
      </c>
      <c r="AZ7" s="14">
        <f t="shared" si="3"/>
        <v>3.6272449445886694E-2</v>
      </c>
      <c r="BA7" s="14">
        <f t="shared" si="3"/>
        <v>1.2238500054882546E-2</v>
      </c>
      <c r="BB7" s="14">
        <f t="shared" si="3"/>
        <v>0.13813904351324746</v>
      </c>
      <c r="BC7" s="14">
        <f t="shared" si="3"/>
        <v>8.5209609239106629E-2</v>
      </c>
      <c r="BD7" s="14">
        <f t="shared" si="3"/>
        <v>0.10445467464998476</v>
      </c>
      <c r="BE7" s="14">
        <f t="shared" si="4"/>
        <v>0.13700851784470383</v>
      </c>
      <c r="BF7" s="24">
        <f t="shared" si="5"/>
        <v>8.2332081337181021E-2</v>
      </c>
      <c r="BG7" s="39" t="s">
        <v>15</v>
      </c>
      <c r="BH7" s="15">
        <f t="shared" si="6"/>
        <v>-7.6395053460556444</v>
      </c>
      <c r="BI7" s="15">
        <f t="shared" si="6"/>
        <v>-2.4033949391004148</v>
      </c>
      <c r="BJ7" s="15">
        <f t="shared" si="6"/>
        <v>12.59005434583649</v>
      </c>
      <c r="BK7" s="15">
        <f t="shared" si="6"/>
        <v>-5.292943427414083</v>
      </c>
      <c r="BL7" s="15">
        <f t="shared" si="6"/>
        <v>1.9245065410878128</v>
      </c>
      <c r="BM7" s="15">
        <f t="shared" si="6"/>
        <v>3.2553843194719074</v>
      </c>
      <c r="BN7" s="25">
        <f t="shared" si="7"/>
        <v>-5.4676436507522812</v>
      </c>
      <c r="BO7" s="59">
        <f t="shared" ref="BO7:BS8" si="13">R7/J7</f>
        <v>4.3579314352120858E-3</v>
      </c>
      <c r="BP7" s="14">
        <f t="shared" si="13"/>
        <v>2.5163563160543532E-3</v>
      </c>
      <c r="BQ7" s="14">
        <f t="shared" si="13"/>
        <v>0</v>
      </c>
      <c r="BR7" s="14">
        <f t="shared" si="13"/>
        <v>0</v>
      </c>
      <c r="BS7" s="14">
        <f t="shared" si="13"/>
        <v>0</v>
      </c>
      <c r="BT7" s="101">
        <f t="shared" si="8"/>
        <v>0</v>
      </c>
      <c r="BU7" s="88">
        <f t="shared" si="9"/>
        <v>0.43997668997668998</v>
      </c>
      <c r="BV7" s="63">
        <f t="shared" si="10"/>
        <v>6.2645687645687648E-2</v>
      </c>
      <c r="BW7" s="106">
        <f t="shared" si="11"/>
        <v>0.5026223776223776</v>
      </c>
      <c r="BX7" s="106">
        <f t="shared" si="12"/>
        <v>3.3186265106464545E-2</v>
      </c>
      <c r="BY7" s="115">
        <f t="shared" ref="BY7:BY13" si="14">(O7-N7)/N7</f>
        <v>0.36298649722001586</v>
      </c>
      <c r="BZ7" s="121" t="s">
        <v>48</v>
      </c>
      <c r="CA7" s="117"/>
      <c r="CB7" s="117" t="s">
        <v>48</v>
      </c>
      <c r="CC7" s="117"/>
      <c r="CD7" s="117" t="s">
        <v>48</v>
      </c>
      <c r="CE7" s="117"/>
      <c r="CF7" s="117" t="s">
        <v>48</v>
      </c>
      <c r="CG7" s="122"/>
    </row>
    <row r="8" spans="1:85" x14ac:dyDescent="0.25">
      <c r="A8" s="17">
        <v>4</v>
      </c>
      <c r="B8" s="37" t="s">
        <v>50</v>
      </c>
      <c r="C8" s="39">
        <v>13</v>
      </c>
      <c r="D8" s="5">
        <v>13</v>
      </c>
      <c r="E8" s="5">
        <v>13</v>
      </c>
      <c r="F8" s="5">
        <v>13</v>
      </c>
      <c r="G8" s="5">
        <v>13</v>
      </c>
      <c r="H8" s="92">
        <v>12</v>
      </c>
      <c r="I8" s="83">
        <v>247</v>
      </c>
      <c r="J8" s="39">
        <v>713</v>
      </c>
      <c r="K8" s="5">
        <v>1250</v>
      </c>
      <c r="L8" s="5">
        <v>2466</v>
      </c>
      <c r="M8" s="5">
        <v>4194</v>
      </c>
      <c r="N8" s="5">
        <v>4260</v>
      </c>
      <c r="O8" s="22">
        <v>4365</v>
      </c>
      <c r="P8" s="39">
        <v>0</v>
      </c>
      <c r="Q8" s="5">
        <v>0</v>
      </c>
      <c r="R8" s="5">
        <v>0</v>
      </c>
      <c r="S8" s="5">
        <v>28</v>
      </c>
      <c r="T8" s="5">
        <v>62</v>
      </c>
      <c r="U8" s="5">
        <v>219</v>
      </c>
      <c r="V8" s="5">
        <v>329</v>
      </c>
      <c r="W8" s="92">
        <v>421</v>
      </c>
      <c r="X8" s="95">
        <v>456</v>
      </c>
      <c r="Y8" s="83">
        <v>170</v>
      </c>
      <c r="Z8" s="47"/>
      <c r="AA8" s="18"/>
      <c r="AB8" s="5">
        <v>41.75</v>
      </c>
      <c r="AC8" s="5">
        <v>43.76</v>
      </c>
      <c r="AD8" s="5">
        <v>45.28</v>
      </c>
      <c r="AE8" s="5">
        <v>48.68</v>
      </c>
      <c r="AF8" s="5">
        <v>52.56</v>
      </c>
      <c r="AG8" s="22">
        <v>49.64</v>
      </c>
      <c r="AH8" s="51"/>
      <c r="AI8" s="6"/>
      <c r="AJ8" s="6"/>
      <c r="AK8" s="6">
        <v>4788504</v>
      </c>
      <c r="AL8" s="6">
        <v>4346984</v>
      </c>
      <c r="AM8" s="6">
        <v>4772450</v>
      </c>
      <c r="AN8" s="6">
        <v>4946993</v>
      </c>
      <c r="AO8" s="27">
        <v>5522100</v>
      </c>
      <c r="AP8" s="51"/>
      <c r="AQ8" s="6"/>
      <c r="AR8" s="6"/>
      <c r="AS8" s="6">
        <v>577770</v>
      </c>
      <c r="AT8" s="6">
        <v>448109</v>
      </c>
      <c r="AU8" s="6">
        <v>135885</v>
      </c>
      <c r="AV8" s="6">
        <v>85489</v>
      </c>
      <c r="AW8" s="98">
        <v>118490</v>
      </c>
      <c r="AX8" s="86">
        <v>1390075</v>
      </c>
      <c r="AY8" s="59"/>
      <c r="AZ8" s="14"/>
      <c r="BA8" s="14"/>
      <c r="BB8" s="14">
        <f t="shared" ref="BB8:BB13" si="15">AS8/AK8</f>
        <v>0.12065772525197849</v>
      </c>
      <c r="BC8" s="14">
        <f t="shared" ref="BC8:BD13" si="16">AT8/AL8</f>
        <v>0.10308503550967751</v>
      </c>
      <c r="BD8" s="14">
        <f t="shared" si="16"/>
        <v>2.8472796991063292E-2</v>
      </c>
      <c r="BE8" s="14">
        <f t="shared" si="4"/>
        <v>1.7281002823331264E-2</v>
      </c>
      <c r="BF8" s="24">
        <f t="shared" si="5"/>
        <v>2.1457416562539612E-2</v>
      </c>
      <c r="BG8" s="39" t="s">
        <v>15</v>
      </c>
      <c r="BH8" s="15"/>
      <c r="BI8" s="15"/>
      <c r="BJ8" s="15"/>
      <c r="BK8" s="15"/>
      <c r="BL8" s="15">
        <f t="shared" ref="BL8:BM13" si="17">(BD8-BC8)*100</f>
        <v>-7.4612238518614218</v>
      </c>
      <c r="BM8" s="15">
        <f t="shared" si="17"/>
        <v>-1.1191794167732028</v>
      </c>
      <c r="BN8" s="25">
        <f t="shared" si="7"/>
        <v>0.41764137392083478</v>
      </c>
      <c r="BO8" s="59">
        <f t="shared" si="13"/>
        <v>0</v>
      </c>
      <c r="BP8" s="14">
        <f t="shared" si="13"/>
        <v>2.24E-2</v>
      </c>
      <c r="BQ8" s="14">
        <f t="shared" si="13"/>
        <v>2.5141930251419302E-2</v>
      </c>
      <c r="BR8" s="14">
        <f t="shared" si="13"/>
        <v>5.2217453505007151E-2</v>
      </c>
      <c r="BS8" s="14">
        <f t="shared" si="13"/>
        <v>7.7230046948356806E-2</v>
      </c>
      <c r="BT8" s="101">
        <f t="shared" si="8"/>
        <v>9.6449026345933567E-2</v>
      </c>
      <c r="BU8" s="88">
        <f t="shared" si="9"/>
        <v>0.10446735395189004</v>
      </c>
      <c r="BV8" s="63">
        <f t="shared" si="10"/>
        <v>3.8946162657502864E-2</v>
      </c>
      <c r="BW8" s="106">
        <f t="shared" si="11"/>
        <v>0.23986254295532647</v>
      </c>
      <c r="BX8" s="106">
        <f t="shared" si="12"/>
        <v>-5.5555555555555587E-2</v>
      </c>
      <c r="BY8" s="115">
        <f t="shared" si="14"/>
        <v>2.464788732394366E-2</v>
      </c>
      <c r="BZ8" s="121" t="s">
        <v>48</v>
      </c>
      <c r="CA8" s="117"/>
      <c r="CB8" s="117" t="s">
        <v>48</v>
      </c>
      <c r="CC8" s="117"/>
      <c r="CD8" s="117" t="s">
        <v>48</v>
      </c>
      <c r="CE8" s="117"/>
      <c r="CF8" s="117" t="s">
        <v>48</v>
      </c>
      <c r="CG8" s="122"/>
    </row>
    <row r="9" spans="1:85" x14ac:dyDescent="0.25">
      <c r="A9" s="3">
        <v>5</v>
      </c>
      <c r="B9" s="36" t="s">
        <v>49</v>
      </c>
      <c r="C9" s="39">
        <v>5173</v>
      </c>
      <c r="D9" s="5">
        <v>5199</v>
      </c>
      <c r="E9" s="5">
        <v>5181</v>
      </c>
      <c r="F9" s="5">
        <v>4000</v>
      </c>
      <c r="G9" s="5">
        <v>5235</v>
      </c>
      <c r="H9" s="92">
        <v>5245</v>
      </c>
      <c r="I9" s="83">
        <v>0</v>
      </c>
      <c r="J9" s="39"/>
      <c r="K9" s="5"/>
      <c r="L9" s="5"/>
      <c r="M9" s="45"/>
      <c r="N9" s="45">
        <v>57904</v>
      </c>
      <c r="O9" s="128">
        <v>161605</v>
      </c>
      <c r="P9" s="39"/>
      <c r="Q9" s="5"/>
      <c r="R9" s="5"/>
      <c r="S9" s="5"/>
      <c r="T9" s="5"/>
      <c r="U9" s="45"/>
      <c r="V9" s="45">
        <v>548</v>
      </c>
      <c r="W9" s="130">
        <v>1706</v>
      </c>
      <c r="X9" s="132">
        <v>0</v>
      </c>
      <c r="Y9" s="131">
        <v>7361</v>
      </c>
      <c r="Z9" s="39"/>
      <c r="AA9" s="5">
        <v>21.43</v>
      </c>
      <c r="AB9" s="5">
        <v>30.76</v>
      </c>
      <c r="AC9" s="5">
        <v>41.88</v>
      </c>
      <c r="AD9" s="5">
        <v>30.65</v>
      </c>
      <c r="AE9" s="5">
        <v>38.090000000000003</v>
      </c>
      <c r="AF9" s="5">
        <v>41.23</v>
      </c>
      <c r="AG9" s="22">
        <v>44.03</v>
      </c>
      <c r="AH9" s="51">
        <v>48488955</v>
      </c>
      <c r="AI9" s="6">
        <v>49787479</v>
      </c>
      <c r="AJ9" s="6">
        <v>73929219</v>
      </c>
      <c r="AK9" s="6">
        <v>100080397</v>
      </c>
      <c r="AL9" s="6">
        <v>85531124</v>
      </c>
      <c r="AM9" s="6">
        <v>93267919</v>
      </c>
      <c r="AN9" s="6">
        <v>102616507.69</v>
      </c>
      <c r="AO9" s="27">
        <v>117011420.12</v>
      </c>
      <c r="AP9" s="51">
        <v>1163020</v>
      </c>
      <c r="AQ9" s="6">
        <v>1892954</v>
      </c>
      <c r="AR9" s="6">
        <v>1989763</v>
      </c>
      <c r="AS9" s="6">
        <v>3856702</v>
      </c>
      <c r="AT9" s="6">
        <v>6018433</v>
      </c>
      <c r="AU9" s="6">
        <v>6736597</v>
      </c>
      <c r="AV9" s="6">
        <v>5267711.3600000003</v>
      </c>
      <c r="AW9" s="98">
        <v>5596454.7800000003</v>
      </c>
      <c r="AX9" s="86">
        <v>6052524.46</v>
      </c>
      <c r="AY9" s="59">
        <f t="shared" ref="AY9:BA12" si="18">AP9/AH9</f>
        <v>2.3985256023768713E-2</v>
      </c>
      <c r="AZ9" s="14">
        <f t="shared" si="18"/>
        <v>3.8020683875156641E-2</v>
      </c>
      <c r="BA9" s="14">
        <f t="shared" si="18"/>
        <v>2.691443284420467E-2</v>
      </c>
      <c r="BB9" s="14">
        <f t="shared" si="15"/>
        <v>3.8536038181383313E-2</v>
      </c>
      <c r="BC9" s="14">
        <f t="shared" si="16"/>
        <v>7.0365414582883298E-2</v>
      </c>
      <c r="BD9" s="14">
        <f t="shared" si="16"/>
        <v>7.2228447597292272E-2</v>
      </c>
      <c r="BE9" s="14">
        <f t="shared" si="4"/>
        <v>5.1333956675991423E-2</v>
      </c>
      <c r="BF9" s="24">
        <f t="shared" si="5"/>
        <v>4.7828278421547285E-2</v>
      </c>
      <c r="BG9" s="39" t="s">
        <v>15</v>
      </c>
      <c r="BH9" s="15">
        <f t="shared" ref="BH9:BK13" si="19">(AZ9-AY9)*100</f>
        <v>1.4035427851387929</v>
      </c>
      <c r="BI9" s="15">
        <f t="shared" si="19"/>
        <v>-1.110625103095197</v>
      </c>
      <c r="BJ9" s="15">
        <f t="shared" si="19"/>
        <v>1.1621605337178642</v>
      </c>
      <c r="BK9" s="15">
        <f t="shared" si="19"/>
        <v>3.1829376401499987</v>
      </c>
      <c r="BL9" s="15">
        <f t="shared" si="17"/>
        <v>0.18630330144089741</v>
      </c>
      <c r="BM9" s="15">
        <f t="shared" si="17"/>
        <v>-2.089449092130085</v>
      </c>
      <c r="BN9" s="25">
        <f t="shared" si="7"/>
        <v>-0.35056782544441378</v>
      </c>
      <c r="BO9" s="59"/>
      <c r="BP9" s="14"/>
      <c r="BQ9" s="14"/>
      <c r="BR9" s="14"/>
      <c r="BS9" s="14">
        <f>V9/N9</f>
        <v>9.4639403150041448E-3</v>
      </c>
      <c r="BT9" s="101">
        <f t="shared" si="8"/>
        <v>1.0556604065468272E-2</v>
      </c>
      <c r="BU9" s="88">
        <f t="shared" si="9"/>
        <v>0</v>
      </c>
      <c r="BV9" s="63">
        <f t="shared" si="10"/>
        <v>4.5549333250827634E-2</v>
      </c>
      <c r="BW9" s="106">
        <f t="shared" si="11"/>
        <v>5.6105937316295908E-2</v>
      </c>
      <c r="BX9" s="106">
        <f t="shared" si="12"/>
        <v>6.7911714770798076E-2</v>
      </c>
      <c r="BY9" s="115">
        <f t="shared" si="14"/>
        <v>1.7909125449019065</v>
      </c>
      <c r="BZ9" s="121" t="s">
        <v>48</v>
      </c>
      <c r="CA9" s="117"/>
      <c r="CB9" s="117" t="s">
        <v>48</v>
      </c>
      <c r="CC9" s="117"/>
      <c r="CD9" s="117" t="s">
        <v>48</v>
      </c>
      <c r="CE9" s="117"/>
      <c r="CF9" s="117" t="s">
        <v>48</v>
      </c>
      <c r="CG9" s="122"/>
    </row>
    <row r="10" spans="1:85" x14ac:dyDescent="0.25">
      <c r="A10" s="3">
        <v>6</v>
      </c>
      <c r="B10" s="36" t="s">
        <v>54</v>
      </c>
      <c r="C10" s="39">
        <v>570</v>
      </c>
      <c r="D10" s="5">
        <v>565</v>
      </c>
      <c r="E10" s="5">
        <v>560</v>
      </c>
      <c r="F10" s="5">
        <v>563</v>
      </c>
      <c r="G10" s="5">
        <v>568</v>
      </c>
      <c r="H10" s="92">
        <v>565</v>
      </c>
      <c r="I10" s="83">
        <v>300</v>
      </c>
      <c r="J10" s="39"/>
      <c r="K10" s="5"/>
      <c r="L10" s="5"/>
      <c r="M10" s="5">
        <v>60</v>
      </c>
      <c r="N10" s="5">
        <v>40</v>
      </c>
      <c r="O10" s="22">
        <v>38</v>
      </c>
      <c r="P10" s="39"/>
      <c r="Q10" s="5"/>
      <c r="R10" s="5"/>
      <c r="S10" s="5"/>
      <c r="T10" s="5"/>
      <c r="U10" s="5">
        <v>3</v>
      </c>
      <c r="V10" s="5">
        <v>5</v>
      </c>
      <c r="W10" s="92">
        <v>3</v>
      </c>
      <c r="X10" s="95">
        <v>0</v>
      </c>
      <c r="Y10" s="83">
        <v>20</v>
      </c>
      <c r="Z10" s="39">
        <v>25.73</v>
      </c>
      <c r="AA10" s="5">
        <v>39.950000000000003</v>
      </c>
      <c r="AB10" s="5">
        <v>46.66</v>
      </c>
      <c r="AC10" s="5">
        <v>46.1</v>
      </c>
      <c r="AD10" s="5">
        <v>48.36</v>
      </c>
      <c r="AE10" s="5">
        <v>48.5</v>
      </c>
      <c r="AF10" s="5">
        <v>49.35</v>
      </c>
      <c r="AG10" s="22">
        <v>45.93</v>
      </c>
      <c r="AH10" s="51">
        <v>5571675</v>
      </c>
      <c r="AI10" s="6">
        <v>6379645</v>
      </c>
      <c r="AJ10" s="6">
        <v>9600663</v>
      </c>
      <c r="AK10" s="6">
        <v>10938187</v>
      </c>
      <c r="AL10" s="6">
        <v>8713439</v>
      </c>
      <c r="AM10" s="6">
        <v>8170755</v>
      </c>
      <c r="AN10" s="6">
        <v>9533014</v>
      </c>
      <c r="AO10" s="27">
        <v>9543859.8399999999</v>
      </c>
      <c r="AP10" s="51">
        <v>109723</v>
      </c>
      <c r="AQ10" s="6">
        <v>219066</v>
      </c>
      <c r="AR10" s="6">
        <v>345817</v>
      </c>
      <c r="AS10" s="6">
        <v>929621</v>
      </c>
      <c r="AT10" s="99">
        <v>475487</v>
      </c>
      <c r="AU10" s="6">
        <v>301667</v>
      </c>
      <c r="AV10" s="6">
        <v>604808</v>
      </c>
      <c r="AW10" s="98">
        <v>504653.04</v>
      </c>
      <c r="AX10" s="86">
        <v>741000</v>
      </c>
      <c r="AY10" s="59">
        <f t="shared" si="18"/>
        <v>1.9693000758299793E-2</v>
      </c>
      <c r="AZ10" s="14">
        <f t="shared" si="18"/>
        <v>3.4338274308366688E-2</v>
      </c>
      <c r="BA10" s="14">
        <f t="shared" si="18"/>
        <v>3.6020116527368994E-2</v>
      </c>
      <c r="BB10" s="14">
        <f t="shared" si="15"/>
        <v>8.4988581745768288E-2</v>
      </c>
      <c r="BC10" s="14">
        <f t="shared" si="16"/>
        <v>5.4569384143275688E-2</v>
      </c>
      <c r="BD10" s="14">
        <f t="shared" si="16"/>
        <v>3.6920333555467026E-2</v>
      </c>
      <c r="BE10" s="14">
        <f t="shared" si="4"/>
        <v>6.3443523737613305E-2</v>
      </c>
      <c r="BF10" s="24">
        <f t="shared" si="5"/>
        <v>5.2877247618925635E-2</v>
      </c>
      <c r="BG10" s="39" t="s">
        <v>15</v>
      </c>
      <c r="BH10" s="15">
        <f t="shared" si="19"/>
        <v>1.4645273550066895</v>
      </c>
      <c r="BI10" s="15">
        <f t="shared" si="19"/>
        <v>0.16818422190023052</v>
      </c>
      <c r="BJ10" s="15">
        <f t="shared" si="19"/>
        <v>4.8968465218399295</v>
      </c>
      <c r="BK10" s="15">
        <f t="shared" si="19"/>
        <v>-3.04191976024926</v>
      </c>
      <c r="BL10" s="15">
        <f t="shared" si="17"/>
        <v>-1.7649050587808661</v>
      </c>
      <c r="BM10" s="15">
        <f t="shared" si="17"/>
        <v>2.6523190182146279</v>
      </c>
      <c r="BN10" s="25">
        <f t="shared" si="7"/>
        <v>-1.056627611868767</v>
      </c>
      <c r="BO10" s="59"/>
      <c r="BP10" s="14"/>
      <c r="BQ10" s="14"/>
      <c r="BR10" s="14">
        <f>U10/M10</f>
        <v>0.05</v>
      </c>
      <c r="BS10" s="14">
        <f>V10/N10</f>
        <v>0.125</v>
      </c>
      <c r="BT10" s="101">
        <f t="shared" si="8"/>
        <v>7.8947368421052627E-2</v>
      </c>
      <c r="BU10" s="88">
        <f t="shared" si="9"/>
        <v>0</v>
      </c>
      <c r="BV10" s="63">
        <f t="shared" si="10"/>
        <v>0.52631578947368418</v>
      </c>
      <c r="BW10" s="106">
        <f t="shared" si="11"/>
        <v>0.60526315789473684</v>
      </c>
      <c r="BX10" s="106">
        <f t="shared" si="12"/>
        <v>-6.9300911854103378E-2</v>
      </c>
      <c r="BY10" s="115">
        <f t="shared" si="14"/>
        <v>-0.05</v>
      </c>
      <c r="BZ10" s="121" t="s">
        <v>48</v>
      </c>
      <c r="CA10" s="117"/>
      <c r="CB10" s="117" t="s">
        <v>48</v>
      </c>
      <c r="CC10" s="117"/>
      <c r="CD10" s="117" t="s">
        <v>48</v>
      </c>
      <c r="CE10" s="117"/>
      <c r="CF10" s="117" t="s">
        <v>48</v>
      </c>
      <c r="CG10" s="122"/>
    </row>
    <row r="11" spans="1:85" x14ac:dyDescent="0.25">
      <c r="A11" s="3">
        <v>7</v>
      </c>
      <c r="B11" s="36" t="s">
        <v>55</v>
      </c>
      <c r="C11" s="39">
        <v>15</v>
      </c>
      <c r="D11" s="5">
        <v>14</v>
      </c>
      <c r="E11" s="5">
        <v>13</v>
      </c>
      <c r="F11" s="5">
        <v>16</v>
      </c>
      <c r="G11" s="5">
        <v>16</v>
      </c>
      <c r="H11" s="92">
        <v>15</v>
      </c>
      <c r="I11" s="83">
        <v>242</v>
      </c>
      <c r="J11" s="39">
        <v>2568</v>
      </c>
      <c r="K11" s="5">
        <v>2853</v>
      </c>
      <c r="L11" s="5">
        <v>3566</v>
      </c>
      <c r="M11" s="5">
        <v>1644</v>
      </c>
      <c r="N11" s="5">
        <v>5857</v>
      </c>
      <c r="O11" s="22">
        <v>6130</v>
      </c>
      <c r="P11" s="39">
        <v>64</v>
      </c>
      <c r="Q11" s="5">
        <v>43</v>
      </c>
      <c r="R11" s="5">
        <v>18</v>
      </c>
      <c r="S11" s="5">
        <v>68</v>
      </c>
      <c r="T11" s="5">
        <v>55</v>
      </c>
      <c r="U11" s="5">
        <v>71</v>
      </c>
      <c r="V11" s="5">
        <v>62</v>
      </c>
      <c r="W11" s="92">
        <v>131</v>
      </c>
      <c r="X11" s="95">
        <v>3997</v>
      </c>
      <c r="Y11" s="83">
        <v>153</v>
      </c>
      <c r="Z11" s="39">
        <v>24.57</v>
      </c>
      <c r="AA11" s="5">
        <v>28.22</v>
      </c>
      <c r="AB11" s="5">
        <v>30.95</v>
      </c>
      <c r="AC11" s="5">
        <v>38.07</v>
      </c>
      <c r="AD11" s="5">
        <v>38.07</v>
      </c>
      <c r="AE11" s="5">
        <v>38.07</v>
      </c>
      <c r="AF11" s="5">
        <v>38.07</v>
      </c>
      <c r="AG11" s="22">
        <v>43.31</v>
      </c>
      <c r="AH11" s="51">
        <v>3296295</v>
      </c>
      <c r="AI11" s="6">
        <v>3335382</v>
      </c>
      <c r="AJ11" s="6">
        <v>3716163</v>
      </c>
      <c r="AK11" s="6">
        <v>4908046</v>
      </c>
      <c r="AL11" s="6">
        <v>5594684</v>
      </c>
      <c r="AM11" s="6">
        <v>4771303</v>
      </c>
      <c r="AN11" s="6">
        <v>4374495</v>
      </c>
      <c r="AO11" s="27">
        <v>5122669</v>
      </c>
      <c r="AP11" s="51">
        <v>141960</v>
      </c>
      <c r="AQ11" s="6">
        <v>48603</v>
      </c>
      <c r="AR11" s="6">
        <v>223934</v>
      </c>
      <c r="AS11" s="6">
        <v>540046</v>
      </c>
      <c r="AT11" s="6">
        <v>825823</v>
      </c>
      <c r="AU11" s="6">
        <v>336697</v>
      </c>
      <c r="AV11" s="6">
        <v>185750</v>
      </c>
      <c r="AW11" s="98">
        <v>284412</v>
      </c>
      <c r="AX11" s="86">
        <v>663156</v>
      </c>
      <c r="AY11" s="59">
        <f t="shared" si="18"/>
        <v>4.3066533790209915E-2</v>
      </c>
      <c r="AZ11" s="14">
        <f t="shared" si="18"/>
        <v>1.4571944083166486E-2</v>
      </c>
      <c r="BA11" s="14">
        <f t="shared" si="18"/>
        <v>6.0259466551924663E-2</v>
      </c>
      <c r="BB11" s="14">
        <f t="shared" si="15"/>
        <v>0.11003279105371058</v>
      </c>
      <c r="BC11" s="14">
        <f t="shared" si="16"/>
        <v>0.14760851551222554</v>
      </c>
      <c r="BD11" s="14">
        <f t="shared" si="16"/>
        <v>7.0567096661016918E-2</v>
      </c>
      <c r="BE11" s="14">
        <f t="shared" si="4"/>
        <v>4.2462044190243672E-2</v>
      </c>
      <c r="BF11" s="24">
        <f t="shared" si="5"/>
        <v>5.5520276637042135E-2</v>
      </c>
      <c r="BG11" s="39"/>
      <c r="BH11" s="15">
        <f t="shared" si="19"/>
        <v>-2.849458970704343</v>
      </c>
      <c r="BI11" s="15">
        <f t="shared" si="19"/>
        <v>4.5687522468758175</v>
      </c>
      <c r="BJ11" s="15">
        <f t="shared" si="19"/>
        <v>4.9773324501785918</v>
      </c>
      <c r="BK11" s="15">
        <f t="shared" si="19"/>
        <v>3.7575724458514954</v>
      </c>
      <c r="BL11" s="15">
        <f t="shared" si="17"/>
        <v>-7.7041418851208618</v>
      </c>
      <c r="BM11" s="15">
        <f t="shared" si="17"/>
        <v>-2.8105052470773244</v>
      </c>
      <c r="BN11" s="25">
        <f t="shared" si="7"/>
        <v>1.3058232446798463</v>
      </c>
      <c r="BO11" s="59">
        <f t="shared" ref="BO11:BQ12" si="20">R11/J11</f>
        <v>7.0093457943925233E-3</v>
      </c>
      <c r="BP11" s="14">
        <f t="shared" si="20"/>
        <v>2.3834560112162635E-2</v>
      </c>
      <c r="BQ11" s="14">
        <f t="shared" si="20"/>
        <v>1.5423443634324173E-2</v>
      </c>
      <c r="BR11" s="14">
        <f>U11/M11</f>
        <v>4.3187347931873482E-2</v>
      </c>
      <c r="BS11" s="14">
        <f>V11/N11</f>
        <v>1.0585624039610723E-2</v>
      </c>
      <c r="BT11" s="101">
        <f t="shared" si="8"/>
        <v>2.1370309951060359E-2</v>
      </c>
      <c r="BU11" s="88">
        <f t="shared" si="9"/>
        <v>0.6520391517128874</v>
      </c>
      <c r="BV11" s="63">
        <f t="shared" si="10"/>
        <v>2.4959216965742253E-2</v>
      </c>
      <c r="BW11" s="106">
        <f t="shared" si="11"/>
        <v>0.6983686786296901</v>
      </c>
      <c r="BX11" s="106">
        <f t="shared" si="12"/>
        <v>0.1376411872865774</v>
      </c>
      <c r="BY11" s="115">
        <f t="shared" si="14"/>
        <v>4.6610892948608505E-2</v>
      </c>
      <c r="BZ11" s="121" t="s">
        <v>48</v>
      </c>
      <c r="CA11" s="117"/>
      <c r="CB11" s="117" t="s">
        <v>48</v>
      </c>
      <c r="CC11" s="117"/>
      <c r="CD11" s="117" t="s">
        <v>48</v>
      </c>
      <c r="CE11" s="117"/>
      <c r="CF11" s="117" t="s">
        <v>48</v>
      </c>
      <c r="CG11" s="122"/>
    </row>
    <row r="12" spans="1:85" x14ac:dyDescent="0.25">
      <c r="A12" s="3">
        <v>8</v>
      </c>
      <c r="B12" s="36" t="s">
        <v>56</v>
      </c>
      <c r="C12" s="39">
        <v>20</v>
      </c>
      <c r="D12" s="5">
        <v>22</v>
      </c>
      <c r="E12" s="5">
        <v>28</v>
      </c>
      <c r="F12" s="5">
        <v>29</v>
      </c>
      <c r="G12" s="5">
        <v>26</v>
      </c>
      <c r="H12" s="92">
        <v>37</v>
      </c>
      <c r="I12" s="83">
        <v>324</v>
      </c>
      <c r="J12" s="39">
        <v>14702</v>
      </c>
      <c r="K12" s="5"/>
      <c r="L12" s="5"/>
      <c r="M12" s="5"/>
      <c r="N12" s="5">
        <v>16963</v>
      </c>
      <c r="O12" s="22">
        <v>17095</v>
      </c>
      <c r="P12" s="39">
        <v>307</v>
      </c>
      <c r="Q12" s="5">
        <v>198</v>
      </c>
      <c r="R12" s="5">
        <v>265</v>
      </c>
      <c r="S12" s="5">
        <v>805</v>
      </c>
      <c r="T12" s="5">
        <v>1015</v>
      </c>
      <c r="U12" s="5">
        <v>857</v>
      </c>
      <c r="V12" s="5">
        <v>676</v>
      </c>
      <c r="W12" s="92">
        <v>606</v>
      </c>
      <c r="X12" s="95">
        <v>0</v>
      </c>
      <c r="Y12" s="83">
        <v>515</v>
      </c>
      <c r="Z12" s="39">
        <v>22.93</v>
      </c>
      <c r="AA12" s="5">
        <v>34.950000000000003</v>
      </c>
      <c r="AB12" s="5">
        <v>42.79</v>
      </c>
      <c r="AC12" s="5">
        <v>41.49</v>
      </c>
      <c r="AD12" s="5">
        <v>41.26</v>
      </c>
      <c r="AE12" s="5">
        <v>41.47</v>
      </c>
      <c r="AF12" s="5">
        <v>45.67</v>
      </c>
      <c r="AG12" s="133">
        <v>48.1</v>
      </c>
      <c r="AH12" s="51">
        <v>3630849</v>
      </c>
      <c r="AI12" s="6">
        <v>3695727</v>
      </c>
      <c r="AJ12" s="6">
        <v>5404879</v>
      </c>
      <c r="AK12" s="6">
        <v>7081721</v>
      </c>
      <c r="AL12" s="6">
        <v>5772467</v>
      </c>
      <c r="AM12" s="6">
        <v>5965304.5099999998</v>
      </c>
      <c r="AN12" s="6">
        <v>6508451</v>
      </c>
      <c r="AO12" s="27">
        <v>7965270</v>
      </c>
      <c r="AP12" s="51">
        <v>217850</v>
      </c>
      <c r="AQ12" s="6">
        <v>203709</v>
      </c>
      <c r="AR12" s="6">
        <v>587648</v>
      </c>
      <c r="AS12" s="6">
        <v>724451</v>
      </c>
      <c r="AT12" s="6">
        <v>604021</v>
      </c>
      <c r="AU12" s="6">
        <v>433599.65</v>
      </c>
      <c r="AV12" s="6">
        <v>661806</v>
      </c>
      <c r="AW12" s="98">
        <v>631002</v>
      </c>
      <c r="AX12" s="86">
        <v>3014297</v>
      </c>
      <c r="AY12" s="59">
        <f t="shared" si="18"/>
        <v>5.9999741107382876E-2</v>
      </c>
      <c r="AZ12" s="14">
        <f t="shared" si="18"/>
        <v>5.512014280275572E-2</v>
      </c>
      <c r="BA12" s="14">
        <f t="shared" si="18"/>
        <v>0.10872546822972355</v>
      </c>
      <c r="BB12" s="14">
        <f t="shared" si="15"/>
        <v>0.10229872089002094</v>
      </c>
      <c r="BC12" s="14">
        <f t="shared" si="16"/>
        <v>0.10463827684073378</v>
      </c>
      <c r="BD12" s="14">
        <f t="shared" si="16"/>
        <v>7.2686926421464446E-2</v>
      </c>
      <c r="BE12" s="14">
        <f t="shared" si="4"/>
        <v>0.10168410271506999</v>
      </c>
      <c r="BF12" s="24">
        <f t="shared" si="5"/>
        <v>7.921916017912764E-2</v>
      </c>
      <c r="BG12" s="39"/>
      <c r="BH12" s="15">
        <f t="shared" si="19"/>
        <v>-0.48795983046271557</v>
      </c>
      <c r="BI12" s="15">
        <f t="shared" si="19"/>
        <v>5.3605325426967827</v>
      </c>
      <c r="BJ12" s="15">
        <f t="shared" si="19"/>
        <v>-0.64267473397026098</v>
      </c>
      <c r="BK12" s="15">
        <f t="shared" si="19"/>
        <v>0.2339555950712835</v>
      </c>
      <c r="BL12" s="15">
        <f t="shared" si="17"/>
        <v>-3.1951350419269331</v>
      </c>
      <c r="BM12" s="15">
        <f t="shared" si="17"/>
        <v>2.8997176293605542</v>
      </c>
      <c r="BN12" s="25">
        <f t="shared" si="7"/>
        <v>-2.2464942535942347</v>
      </c>
      <c r="BO12" s="59">
        <f t="shared" si="20"/>
        <v>1.8024758536253571E-2</v>
      </c>
      <c r="BP12" s="14"/>
      <c r="BQ12" s="14"/>
      <c r="BR12" s="14"/>
      <c r="BS12" s="14">
        <f>V12/N12</f>
        <v>3.9851441372398752E-2</v>
      </c>
      <c r="BT12" s="101">
        <f t="shared" si="8"/>
        <v>3.5448961684703129E-2</v>
      </c>
      <c r="BU12" s="88">
        <f t="shared" si="9"/>
        <v>0</v>
      </c>
      <c r="BV12" s="63">
        <f t="shared" si="10"/>
        <v>3.012576776835332E-2</v>
      </c>
      <c r="BW12" s="106">
        <f t="shared" si="11"/>
        <v>6.5574729453056452E-2</v>
      </c>
      <c r="BX12" s="106">
        <f t="shared" si="12"/>
        <v>5.3207795051456092E-2</v>
      </c>
      <c r="BY12" s="115">
        <f t="shared" si="14"/>
        <v>7.7816423981607024E-3</v>
      </c>
      <c r="BZ12" s="121" t="s">
        <v>48</v>
      </c>
      <c r="CA12" s="117"/>
      <c r="CB12" s="117" t="s">
        <v>48</v>
      </c>
      <c r="CC12" s="117"/>
      <c r="CD12" s="117" t="s">
        <v>48</v>
      </c>
      <c r="CE12" s="117"/>
      <c r="CF12" s="117" t="s">
        <v>48</v>
      </c>
      <c r="CG12" s="122"/>
    </row>
    <row r="13" spans="1:85" ht="15.75" thickBot="1" x14ac:dyDescent="0.3">
      <c r="A13" s="3">
        <v>9</v>
      </c>
      <c r="B13" s="36" t="s">
        <v>57</v>
      </c>
      <c r="C13" s="40"/>
      <c r="D13" s="41"/>
      <c r="E13" s="41"/>
      <c r="F13" s="41">
        <v>762</v>
      </c>
      <c r="G13" s="41">
        <v>838</v>
      </c>
      <c r="H13" s="93">
        <v>838</v>
      </c>
      <c r="I13" s="84">
        <v>69</v>
      </c>
      <c r="J13" s="40"/>
      <c r="K13" s="41">
        <v>8853</v>
      </c>
      <c r="L13" s="41">
        <v>7896</v>
      </c>
      <c r="M13" s="41">
        <v>7814</v>
      </c>
      <c r="N13" s="41">
        <v>7876</v>
      </c>
      <c r="O13" s="42">
        <v>6916</v>
      </c>
      <c r="P13" s="40"/>
      <c r="Q13" s="41"/>
      <c r="R13" s="41"/>
      <c r="S13" s="41">
        <v>386</v>
      </c>
      <c r="T13" s="41">
        <v>406</v>
      </c>
      <c r="U13" s="41">
        <v>49</v>
      </c>
      <c r="V13" s="41">
        <v>330</v>
      </c>
      <c r="W13" s="93">
        <v>320</v>
      </c>
      <c r="X13" s="96">
        <v>0</v>
      </c>
      <c r="Y13" s="84">
        <v>164</v>
      </c>
      <c r="Z13" s="40"/>
      <c r="AA13" s="41"/>
      <c r="AB13" s="41">
        <v>51.04</v>
      </c>
      <c r="AC13" s="41">
        <v>35.630000000000003</v>
      </c>
      <c r="AD13" s="41">
        <v>38.81</v>
      </c>
      <c r="AE13" s="41">
        <v>40.159999999999997</v>
      </c>
      <c r="AF13" s="41">
        <v>43.43</v>
      </c>
      <c r="AG13" s="42">
        <v>45.77</v>
      </c>
      <c r="AH13" s="40"/>
      <c r="AI13" s="41"/>
      <c r="AJ13" s="41"/>
      <c r="AK13" s="41">
        <v>15042770.02</v>
      </c>
      <c r="AL13" s="52">
        <v>11171260.85</v>
      </c>
      <c r="AM13" s="41">
        <v>12804031</v>
      </c>
      <c r="AN13" s="41">
        <v>13610486</v>
      </c>
      <c r="AO13" s="42">
        <v>15456954</v>
      </c>
      <c r="AP13" s="54"/>
      <c r="AQ13" s="52"/>
      <c r="AR13" s="52"/>
      <c r="AS13" s="52">
        <v>2144999.75</v>
      </c>
      <c r="AT13" s="52">
        <v>1568462.1</v>
      </c>
      <c r="AU13" s="52">
        <v>1545215</v>
      </c>
      <c r="AV13" s="52">
        <v>1233893</v>
      </c>
      <c r="AW13" s="100">
        <v>1345907</v>
      </c>
      <c r="AX13" s="87">
        <v>2402265</v>
      </c>
      <c r="AY13" s="60"/>
      <c r="AZ13" s="61"/>
      <c r="BA13" s="61"/>
      <c r="BB13" s="61">
        <f t="shared" si="15"/>
        <v>0.14259340182347613</v>
      </c>
      <c r="BC13" s="61">
        <f t="shared" si="16"/>
        <v>0.14040152862422867</v>
      </c>
      <c r="BD13" s="61">
        <f t="shared" si="16"/>
        <v>0.12068191649957737</v>
      </c>
      <c r="BE13" s="61">
        <f t="shared" si="4"/>
        <v>9.0657526850988268E-2</v>
      </c>
      <c r="BF13" s="103">
        <f t="shared" si="5"/>
        <v>8.7074529690649272E-2</v>
      </c>
      <c r="BG13" s="40"/>
      <c r="BH13" s="62">
        <f t="shared" si="19"/>
        <v>0</v>
      </c>
      <c r="BI13" s="62">
        <f t="shared" si="19"/>
        <v>0</v>
      </c>
      <c r="BJ13" s="62">
        <f t="shared" si="19"/>
        <v>14.259340182347612</v>
      </c>
      <c r="BK13" s="62">
        <f t="shared" si="19"/>
        <v>-0.21918731992474627</v>
      </c>
      <c r="BL13" s="62">
        <f t="shared" si="17"/>
        <v>-1.97196121246513</v>
      </c>
      <c r="BM13" s="62">
        <f t="shared" si="17"/>
        <v>-3.0024389648589098</v>
      </c>
      <c r="BN13" s="104">
        <f t="shared" si="7"/>
        <v>-0.35829971603389965</v>
      </c>
      <c r="BO13" s="60"/>
      <c r="BP13" s="61">
        <f>S13/K13</f>
        <v>4.3601039195752853E-2</v>
      </c>
      <c r="BQ13" s="61">
        <f>T13/L13</f>
        <v>5.1418439716312055E-2</v>
      </c>
      <c r="BR13" s="61">
        <f>U13/M13</f>
        <v>6.2707960071666244E-3</v>
      </c>
      <c r="BS13" s="61">
        <f>V13/N13</f>
        <v>4.189944134078212E-2</v>
      </c>
      <c r="BT13" s="102">
        <f t="shared" si="8"/>
        <v>4.6269519953730479E-2</v>
      </c>
      <c r="BU13" s="109">
        <f t="shared" si="9"/>
        <v>0</v>
      </c>
      <c r="BV13" s="113">
        <f t="shared" si="10"/>
        <v>2.3713128976286871E-2</v>
      </c>
      <c r="BW13" s="111">
        <f t="shared" si="11"/>
        <v>6.9982648930017349E-2</v>
      </c>
      <c r="BX13" s="107">
        <f t="shared" si="12"/>
        <v>5.3879806585309775E-2</v>
      </c>
      <c r="BY13" s="116">
        <f t="shared" si="14"/>
        <v>-0.12188928390045708</v>
      </c>
      <c r="BZ13" s="123" t="s">
        <v>48</v>
      </c>
      <c r="CA13" s="124"/>
      <c r="CB13" s="124" t="s">
        <v>48</v>
      </c>
      <c r="CC13" s="124"/>
      <c r="CD13" s="124" t="s">
        <v>48</v>
      </c>
      <c r="CE13" s="124"/>
      <c r="CF13" s="124" t="s">
        <v>48</v>
      </c>
      <c r="CG13" s="125"/>
    </row>
    <row r="14" spans="1:85" ht="15.75" thickBot="1" x14ac:dyDescent="0.3">
      <c r="A14" s="7"/>
      <c r="B14" s="80" t="s">
        <v>18</v>
      </c>
      <c r="C14" s="46">
        <f t="shared" ref="C14:Y14" si="21">SUM(C5:C13)</f>
        <v>5995</v>
      </c>
      <c r="D14" s="34">
        <f t="shared" si="21"/>
        <v>6020</v>
      </c>
      <c r="E14" s="34">
        <f t="shared" si="21"/>
        <v>6005</v>
      </c>
      <c r="F14" s="34">
        <f t="shared" si="21"/>
        <v>5629</v>
      </c>
      <c r="G14" s="34">
        <f t="shared" si="21"/>
        <v>7138</v>
      </c>
      <c r="H14" s="34">
        <f t="shared" si="21"/>
        <v>6953</v>
      </c>
      <c r="I14" s="34">
        <f t="shared" si="21"/>
        <v>1522</v>
      </c>
      <c r="J14" s="44">
        <f t="shared" si="21"/>
        <v>24503</v>
      </c>
      <c r="K14" s="44">
        <f t="shared" si="21"/>
        <v>20590</v>
      </c>
      <c r="L14" s="44">
        <f t="shared" si="21"/>
        <v>21628</v>
      </c>
      <c r="M14" s="44">
        <f t="shared" si="21"/>
        <v>19733</v>
      </c>
      <c r="N14" s="44">
        <f t="shared" si="21"/>
        <v>97803</v>
      </c>
      <c r="O14" s="44">
        <f t="shared" si="21"/>
        <v>202224</v>
      </c>
      <c r="P14" s="44">
        <f t="shared" si="21"/>
        <v>741</v>
      </c>
      <c r="Q14" s="44">
        <f t="shared" si="21"/>
        <v>326</v>
      </c>
      <c r="R14" s="44">
        <f t="shared" si="21"/>
        <v>361</v>
      </c>
      <c r="S14" s="44">
        <f t="shared" si="21"/>
        <v>1351</v>
      </c>
      <c r="T14" s="44">
        <f t="shared" si="21"/>
        <v>1616</v>
      </c>
      <c r="U14" s="44">
        <f t="shared" si="21"/>
        <v>1222</v>
      </c>
      <c r="V14" s="44">
        <f t="shared" si="21"/>
        <v>2080</v>
      </c>
      <c r="W14" s="44">
        <f t="shared" si="21"/>
        <v>3367</v>
      </c>
      <c r="X14" s="44">
        <f t="shared" si="21"/>
        <v>6366</v>
      </c>
      <c r="Y14" s="44">
        <f t="shared" si="21"/>
        <v>8737</v>
      </c>
      <c r="Z14" s="46"/>
      <c r="AA14" s="46"/>
      <c r="AB14" s="46"/>
      <c r="AC14" s="46"/>
      <c r="AD14" s="46"/>
      <c r="AE14" s="46"/>
      <c r="AF14" s="46"/>
      <c r="AG14" s="46"/>
      <c r="AH14" s="48">
        <f t="shared" ref="AH14:AX14" si="22">SUM(AH5:AH13)</f>
        <v>66963668</v>
      </c>
      <c r="AI14" s="48">
        <f t="shared" si="22"/>
        <v>69160340</v>
      </c>
      <c r="AJ14" s="49">
        <f t="shared" si="22"/>
        <v>100859454</v>
      </c>
      <c r="AK14" s="49">
        <f t="shared" si="22"/>
        <v>154018926.02000001</v>
      </c>
      <c r="AL14" s="49">
        <f t="shared" si="22"/>
        <v>130932681.84999999</v>
      </c>
      <c r="AM14" s="44">
        <f t="shared" si="22"/>
        <v>140333016.50999999</v>
      </c>
      <c r="AN14" s="44">
        <f t="shared" si="22"/>
        <v>152417537.00999999</v>
      </c>
      <c r="AO14" s="44">
        <f t="shared" si="22"/>
        <v>171345081.96000001</v>
      </c>
      <c r="AP14" s="44">
        <f t="shared" si="22"/>
        <v>2187937</v>
      </c>
      <c r="AQ14" s="44">
        <f t="shared" si="22"/>
        <v>2749084</v>
      </c>
      <c r="AR14" s="44">
        <f t="shared" si="22"/>
        <v>3738033</v>
      </c>
      <c r="AS14" s="44">
        <f t="shared" si="22"/>
        <v>10559535.75</v>
      </c>
      <c r="AT14" s="44">
        <f t="shared" si="22"/>
        <v>11336157.1</v>
      </c>
      <c r="AU14" s="53">
        <f t="shared" si="22"/>
        <v>11059003.65</v>
      </c>
      <c r="AV14" s="53">
        <f t="shared" si="22"/>
        <v>9604575.0099999998</v>
      </c>
      <c r="AW14" s="53">
        <f t="shared" si="22"/>
        <v>9395212.8200000003</v>
      </c>
      <c r="AX14" s="53">
        <f t="shared" si="22"/>
        <v>18683832.460000001</v>
      </c>
      <c r="AY14" s="56"/>
      <c r="AZ14" s="55"/>
      <c r="BA14" s="55"/>
      <c r="BB14" s="55"/>
      <c r="BC14" s="55"/>
      <c r="BD14" s="57"/>
      <c r="BE14" s="55"/>
      <c r="BF14" s="55"/>
      <c r="BG14" s="28"/>
      <c r="BH14" s="29"/>
      <c r="BI14" s="29"/>
      <c r="BJ14" s="29"/>
      <c r="BK14" s="29"/>
      <c r="BL14" s="30"/>
      <c r="BM14" s="29"/>
      <c r="BN14" s="29"/>
      <c r="BO14" s="56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126">
        <f>COUNTA(BZ5:BZ13)</f>
        <v>9</v>
      </c>
      <c r="CA14" s="126">
        <f t="shared" ref="CA14:CG14" si="23">COUNTA(CA5:CA13)</f>
        <v>0</v>
      </c>
      <c r="CB14" s="126">
        <f t="shared" si="23"/>
        <v>9</v>
      </c>
      <c r="CC14" s="126">
        <f t="shared" si="23"/>
        <v>0</v>
      </c>
      <c r="CD14" s="126">
        <f t="shared" si="23"/>
        <v>9</v>
      </c>
      <c r="CE14" s="126">
        <f t="shared" si="23"/>
        <v>0</v>
      </c>
      <c r="CF14" s="126">
        <f t="shared" si="23"/>
        <v>9</v>
      </c>
      <c r="CG14" s="126">
        <f t="shared" si="23"/>
        <v>0</v>
      </c>
    </row>
    <row r="15" spans="1:85" ht="15.75" thickBot="1" x14ac:dyDescent="0.3">
      <c r="B15" s="81" t="s">
        <v>19</v>
      </c>
      <c r="J15" s="31">
        <f t="shared" ref="J15:Y15" si="24">AVERAGE(J5:J13)</f>
        <v>4900.6000000000004</v>
      </c>
      <c r="K15" s="31">
        <f t="shared" si="24"/>
        <v>4118</v>
      </c>
      <c r="L15" s="31">
        <f t="shared" si="24"/>
        <v>4325.6000000000004</v>
      </c>
      <c r="M15" s="31">
        <f t="shared" si="24"/>
        <v>3288.8333333333335</v>
      </c>
      <c r="N15" s="31">
        <f t="shared" si="24"/>
        <v>12225.375</v>
      </c>
      <c r="O15" s="31">
        <f t="shared" si="24"/>
        <v>22469.333333333332</v>
      </c>
      <c r="P15" s="31">
        <f t="shared" si="24"/>
        <v>148.19999999999999</v>
      </c>
      <c r="Q15" s="31">
        <f t="shared" si="24"/>
        <v>65.2</v>
      </c>
      <c r="R15" s="31">
        <f t="shared" si="24"/>
        <v>72.2</v>
      </c>
      <c r="S15" s="31">
        <f t="shared" si="24"/>
        <v>225.16666666666666</v>
      </c>
      <c r="T15" s="31">
        <f t="shared" si="24"/>
        <v>269.33333333333331</v>
      </c>
      <c r="U15" s="31">
        <f t="shared" si="24"/>
        <v>174.57142857142858</v>
      </c>
      <c r="V15" s="31">
        <f t="shared" si="24"/>
        <v>260</v>
      </c>
      <c r="W15" s="31">
        <f t="shared" si="24"/>
        <v>374.11111111111109</v>
      </c>
      <c r="X15" s="31">
        <f t="shared" si="24"/>
        <v>707.33333333333337</v>
      </c>
      <c r="Y15" s="31">
        <f t="shared" si="24"/>
        <v>970.77777777777783</v>
      </c>
      <c r="Z15" s="33">
        <f>AVERAGE(Z6:Z14)</f>
        <v>24.270000000000003</v>
      </c>
      <c r="AA15" s="33">
        <f>AVERAGE(AA6:AA14)</f>
        <v>29.840000000000003</v>
      </c>
      <c r="AB15" s="33">
        <f>AVERAGE(AB6:AB14)</f>
        <v>39.973750000000003</v>
      </c>
      <c r="AC15" s="33">
        <f>AVERAGE(AC6:AC14)</f>
        <v>40.27375</v>
      </c>
      <c r="AD15" s="33">
        <f>AVERAGE(AD5:AD14)</f>
        <v>39.694444444444443</v>
      </c>
      <c r="AE15" s="33">
        <f>AVERAGE(AE6:AE14)</f>
        <v>42.253749999999997</v>
      </c>
      <c r="AF15" s="33">
        <f>AVERAGE(AF6:AF14)</f>
        <v>44.823750000000004</v>
      </c>
      <c r="AG15" s="33">
        <f>AVERAGE(AG6:AG14)</f>
        <v>45.946250000000006</v>
      </c>
      <c r="AH15" s="31">
        <f t="shared" ref="AH15:AX15" si="25">AVERAGE(AH5:AH13)</f>
        <v>9566238.2857142854</v>
      </c>
      <c r="AI15" s="31">
        <f t="shared" si="25"/>
        <v>9880048.5714285709</v>
      </c>
      <c r="AJ15" s="31">
        <f t="shared" si="25"/>
        <v>14408493.428571429</v>
      </c>
      <c r="AK15" s="31">
        <f t="shared" si="25"/>
        <v>17113214.002222225</v>
      </c>
      <c r="AL15" s="31">
        <f t="shared" si="25"/>
        <v>14548075.76111111</v>
      </c>
      <c r="AM15" s="31">
        <f t="shared" si="25"/>
        <v>15592557.389999999</v>
      </c>
      <c r="AN15" s="31">
        <f t="shared" si="25"/>
        <v>16935281.890000001</v>
      </c>
      <c r="AO15" s="31">
        <f t="shared" si="25"/>
        <v>19038342.440000001</v>
      </c>
      <c r="AP15" s="31">
        <f t="shared" si="25"/>
        <v>312562.42857142858</v>
      </c>
      <c r="AQ15" s="31">
        <f t="shared" si="25"/>
        <v>392726.28571428574</v>
      </c>
      <c r="AR15" s="31">
        <f t="shared" si="25"/>
        <v>534004.71428571432</v>
      </c>
      <c r="AS15" s="31">
        <f t="shared" si="25"/>
        <v>1173281.75</v>
      </c>
      <c r="AT15" s="31">
        <f t="shared" si="25"/>
        <v>1259573.0111111111</v>
      </c>
      <c r="AU15" s="31">
        <f t="shared" si="25"/>
        <v>1228778.1833333333</v>
      </c>
      <c r="AV15" s="31">
        <f t="shared" si="25"/>
        <v>1067175.0011111111</v>
      </c>
      <c r="AW15" s="31">
        <f t="shared" si="25"/>
        <v>1043912.5355555556</v>
      </c>
      <c r="AX15" s="31">
        <f t="shared" si="25"/>
        <v>2075981.3844444444</v>
      </c>
      <c r="AY15" s="20">
        <f>AP14/AH14</f>
        <v>3.2673493931067214E-2</v>
      </c>
      <c r="AZ15" s="20">
        <f t="shared" ref="AZ15:BF15" si="26">AQ14/AI14</f>
        <v>3.9749428646533545E-2</v>
      </c>
      <c r="BA15" s="20">
        <f t="shared" si="26"/>
        <v>3.7061800869951173E-2</v>
      </c>
      <c r="BB15" s="20">
        <f t="shared" si="26"/>
        <v>6.8559988196702518E-2</v>
      </c>
      <c r="BC15" s="20">
        <f t="shared" si="26"/>
        <v>8.6580042047767772E-2</v>
      </c>
      <c r="BD15" s="20">
        <f t="shared" si="26"/>
        <v>7.880542957766426E-2</v>
      </c>
      <c r="BE15" s="20">
        <f t="shared" si="26"/>
        <v>6.3014894469590146E-2</v>
      </c>
      <c r="BF15" s="20">
        <f t="shared" si="26"/>
        <v>5.4832112556304852E-2</v>
      </c>
      <c r="BH15" s="19">
        <f>(AZ15-AY15)*100</f>
        <v>0.7075934715466331</v>
      </c>
      <c r="BI15" s="19">
        <f t="shared" ref="BI15:BN15" si="27">(BA15-AZ15)*100</f>
        <v>-0.26876277765823731</v>
      </c>
      <c r="BJ15" s="19">
        <f t="shared" si="27"/>
        <v>3.1498187326751346</v>
      </c>
      <c r="BK15" s="19">
        <f t="shared" si="27"/>
        <v>1.8020053851065254</v>
      </c>
      <c r="BL15" s="19">
        <f t="shared" si="27"/>
        <v>-0.77746124701035124</v>
      </c>
      <c r="BM15" s="19">
        <f t="shared" si="27"/>
        <v>-1.5790535108074113</v>
      </c>
      <c r="BN15" s="19">
        <f t="shared" si="27"/>
        <v>-0.81827819132852952</v>
      </c>
      <c r="BO15" s="32">
        <f t="shared" ref="BO15:BX15" si="28">AVERAGE(BO5:BO13)</f>
        <v>9.9719744046336233E-3</v>
      </c>
      <c r="BP15" s="20">
        <f t="shared" si="28"/>
        <v>2.1421210796925116E-2</v>
      </c>
      <c r="BQ15" s="20">
        <f t="shared" si="28"/>
        <v>2.254239120831969E-2</v>
      </c>
      <c r="BR15" s="20">
        <f t="shared" si="28"/>
        <v>2.6642956505111875E-2</v>
      </c>
      <c r="BS15" s="20">
        <f t="shared" si="28"/>
        <v>4.4817228942794746E-2</v>
      </c>
      <c r="BT15" s="20">
        <f t="shared" si="28"/>
        <v>7.4571359968435003E-2</v>
      </c>
      <c r="BU15" s="20">
        <f t="shared" si="28"/>
        <v>0.15000727919051535</v>
      </c>
      <c r="BV15" s="20">
        <f t="shared" si="28"/>
        <v>0.13010900193538266</v>
      </c>
      <c r="BW15" s="20">
        <f t="shared" si="28"/>
        <v>0.35468764109433309</v>
      </c>
      <c r="BX15" s="20">
        <f t="shared" si="28"/>
        <v>2.9257543711299478E-2</v>
      </c>
      <c r="BY15" s="20">
        <f>AVERAGE(BY5:BY13)</f>
        <v>0.27015747806225604</v>
      </c>
    </row>
    <row r="16" spans="1:85" ht="18" x14ac:dyDescent="0.25">
      <c r="B16" s="8"/>
    </row>
    <row r="17" spans="3:75" x14ac:dyDescent="0.25">
      <c r="U17" s="64"/>
      <c r="V17" s="64"/>
      <c r="W17" s="64"/>
      <c r="X17" s="64"/>
      <c r="Y17" s="64"/>
      <c r="AF17" s="64"/>
      <c r="AG17" s="64"/>
      <c r="AV17" s="64"/>
      <c r="AW17" s="64"/>
      <c r="AX17" s="64"/>
      <c r="BE17" s="65"/>
    </row>
    <row r="18" spans="3:75" x14ac:dyDescent="0.25">
      <c r="C18" s="129"/>
      <c r="D18" s="153" t="s">
        <v>58</v>
      </c>
      <c r="E18" s="154"/>
      <c r="F18" s="154"/>
      <c r="G18" s="154"/>
      <c r="H18" s="154"/>
      <c r="I18" s="154"/>
      <c r="J18" s="154"/>
      <c r="U18" s="66"/>
      <c r="AE18" s="64"/>
      <c r="AF18" s="64"/>
      <c r="AG18" s="64"/>
      <c r="AN18" s="64"/>
      <c r="AV18" s="64"/>
      <c r="AW18" s="64"/>
      <c r="BD18" s="66"/>
      <c r="BE18" s="65"/>
    </row>
    <row r="19" spans="3:75" x14ac:dyDescent="0.25">
      <c r="U19" s="64"/>
      <c r="AF19" s="64"/>
      <c r="AG19" s="64"/>
      <c r="AN19" s="64"/>
      <c r="AV19" s="64"/>
      <c r="AW19" s="64"/>
      <c r="BD19" s="66"/>
      <c r="BE19" s="65"/>
      <c r="BO19" s="74"/>
      <c r="BP19" s="74"/>
      <c r="BQ19" s="74"/>
      <c r="BR19" s="74"/>
      <c r="BS19" s="74"/>
      <c r="BT19" s="74"/>
      <c r="BU19" s="74"/>
      <c r="BV19" s="74"/>
      <c r="BW19" s="74"/>
    </row>
    <row r="20" spans="3:75" x14ac:dyDescent="0.25">
      <c r="F20" s="75"/>
      <c r="G20" s="75"/>
      <c r="H20" s="75"/>
      <c r="I20" s="134"/>
      <c r="K20" s="66"/>
      <c r="M20" s="66"/>
      <c r="U20" s="64"/>
      <c r="AF20" s="136"/>
      <c r="AG20" s="136"/>
      <c r="AH20" s="78"/>
      <c r="AI20" s="78"/>
      <c r="AJ20" s="79"/>
      <c r="AK20" s="79"/>
      <c r="AL20" s="79"/>
      <c r="AM20" s="69"/>
      <c r="AN20" s="136"/>
      <c r="AO20" s="69"/>
      <c r="AP20" s="68"/>
      <c r="AU20" s="64"/>
      <c r="AV20" s="64"/>
      <c r="AW20" s="64"/>
      <c r="AZ20" s="67"/>
      <c r="BD20" s="66"/>
      <c r="BE20" s="65"/>
    </row>
    <row r="21" spans="3:75" x14ac:dyDescent="0.25">
      <c r="F21" s="68"/>
      <c r="G21" s="75"/>
      <c r="H21" s="68"/>
      <c r="I21" s="134"/>
      <c r="K21" s="66"/>
      <c r="M21" s="66"/>
      <c r="U21" s="64"/>
      <c r="AF21" s="136"/>
      <c r="AG21" s="136"/>
      <c r="AH21" s="68"/>
      <c r="AI21" s="68"/>
      <c r="AJ21" s="68"/>
      <c r="AK21" s="68"/>
      <c r="AL21" s="68"/>
      <c r="AM21" s="68"/>
      <c r="AN21" s="136"/>
      <c r="AO21" s="68"/>
      <c r="AP21" s="68"/>
      <c r="AU21" s="64"/>
      <c r="AV21" s="64"/>
      <c r="AW21" s="64"/>
      <c r="AZ21" s="67"/>
      <c r="BD21" s="66"/>
      <c r="BE21" s="65"/>
    </row>
    <row r="22" spans="3:75" x14ac:dyDescent="0.25">
      <c r="F22" s="74"/>
      <c r="G22" s="75"/>
      <c r="H22" s="74"/>
      <c r="I22" s="134"/>
      <c r="K22" s="66"/>
      <c r="M22" s="66"/>
      <c r="U22" s="64"/>
      <c r="AF22" s="136"/>
      <c r="AG22" s="136"/>
      <c r="AH22" s="68"/>
      <c r="AI22" s="68"/>
      <c r="AJ22" s="68"/>
      <c r="AK22" s="68"/>
      <c r="AL22" s="68"/>
      <c r="AM22" s="68"/>
      <c r="AN22" s="136"/>
      <c r="AO22" s="68"/>
      <c r="AP22" s="68"/>
      <c r="AU22" s="64"/>
      <c r="AV22" s="64"/>
      <c r="AW22" s="64"/>
      <c r="AZ22" s="67"/>
      <c r="BD22" s="66"/>
      <c r="BE22" s="65"/>
    </row>
    <row r="23" spans="3:75" x14ac:dyDescent="0.25">
      <c r="F23" s="71"/>
      <c r="G23" s="75"/>
      <c r="H23" s="71"/>
      <c r="I23" s="134"/>
      <c r="K23" s="66"/>
      <c r="M23" s="66"/>
      <c r="U23" s="64"/>
      <c r="Z23" s="68"/>
      <c r="AA23" s="68"/>
      <c r="AB23" s="68"/>
      <c r="AC23" s="68"/>
      <c r="AD23" s="68"/>
      <c r="AE23" s="68"/>
      <c r="AF23" s="136"/>
      <c r="AG23" s="136"/>
      <c r="AH23" s="68"/>
      <c r="AI23" s="68"/>
      <c r="AJ23" s="68"/>
      <c r="AK23" s="68"/>
      <c r="AL23" s="68"/>
      <c r="AM23" s="68"/>
      <c r="AN23" s="68"/>
      <c r="AO23" s="68"/>
      <c r="AP23" s="68"/>
      <c r="AU23" s="64"/>
      <c r="AV23" s="64"/>
      <c r="AW23" s="64"/>
      <c r="AY23" s="69"/>
      <c r="AZ23" s="69"/>
      <c r="BA23" s="69"/>
      <c r="BB23" s="69"/>
      <c r="BC23" s="69"/>
      <c r="BD23" s="69"/>
      <c r="BE23" s="65"/>
      <c r="BF23" s="69"/>
    </row>
    <row r="24" spans="3:75" x14ac:dyDescent="0.25">
      <c r="F24" s="68"/>
      <c r="G24" s="75"/>
      <c r="H24" s="68"/>
      <c r="I24" s="134"/>
      <c r="K24" s="66"/>
      <c r="M24" s="66"/>
      <c r="U24" s="64"/>
      <c r="Z24" s="76"/>
      <c r="AA24" s="76"/>
      <c r="AB24" s="76"/>
      <c r="AC24" s="76"/>
      <c r="AD24" s="76"/>
      <c r="AE24" s="76"/>
      <c r="AF24" s="136"/>
      <c r="AG24" s="137"/>
      <c r="AH24" s="68"/>
      <c r="AI24" s="68"/>
      <c r="AJ24" s="68"/>
      <c r="AK24" s="68"/>
      <c r="AL24" s="68"/>
      <c r="AM24" s="68"/>
      <c r="AN24" s="73"/>
      <c r="AO24" s="68"/>
      <c r="AP24" s="137"/>
      <c r="AU24" s="64"/>
      <c r="AV24" s="64"/>
      <c r="AW24" s="64"/>
      <c r="AY24" s="68"/>
      <c r="AZ24" s="72"/>
      <c r="BA24" s="68"/>
      <c r="BB24" s="68"/>
      <c r="BC24" s="68"/>
      <c r="BD24" s="70"/>
      <c r="BE24" s="65"/>
      <c r="BF24" s="68"/>
    </row>
    <row r="25" spans="3:75" x14ac:dyDescent="0.25">
      <c r="F25" s="74"/>
      <c r="G25" s="75"/>
      <c r="H25" s="74"/>
      <c r="I25" s="134"/>
      <c r="K25" s="66"/>
      <c r="M25" s="66"/>
      <c r="U25" s="64"/>
      <c r="AF25" s="136"/>
      <c r="AG25" s="68"/>
      <c r="AH25" s="69"/>
      <c r="AI25" s="69"/>
      <c r="AJ25" s="69"/>
      <c r="AK25" s="69"/>
      <c r="AL25" s="69"/>
      <c r="AM25" s="69"/>
      <c r="AN25" s="69"/>
      <c r="AO25" s="69"/>
      <c r="AP25" s="68"/>
      <c r="AU25" s="64"/>
      <c r="AW25" s="64"/>
      <c r="AY25" s="68"/>
      <c r="AZ25" s="72"/>
      <c r="BA25" s="71"/>
      <c r="BB25" s="68"/>
      <c r="BC25" s="68"/>
      <c r="BD25" s="70"/>
      <c r="BE25" s="65"/>
      <c r="BF25" s="68"/>
    </row>
    <row r="26" spans="3:75" x14ac:dyDescent="0.25">
      <c r="G26" s="75"/>
      <c r="I26" s="134"/>
      <c r="K26" s="66"/>
      <c r="M26" s="66"/>
      <c r="U26" s="64"/>
      <c r="AF26" s="136"/>
      <c r="AG26" s="137"/>
      <c r="AH26" s="73"/>
      <c r="AI26" s="73"/>
      <c r="AJ26" s="73"/>
      <c r="AK26" s="73"/>
      <c r="AL26" s="73"/>
      <c r="AM26" s="73"/>
      <c r="AN26" s="73"/>
      <c r="AO26" s="73"/>
      <c r="AP26" s="137"/>
      <c r="AU26" s="64"/>
      <c r="AW26" s="64"/>
      <c r="AY26" s="73"/>
      <c r="AZ26" s="73"/>
      <c r="BA26" s="73"/>
      <c r="BB26" s="70"/>
      <c r="BC26" s="73"/>
      <c r="BD26" s="73"/>
      <c r="BE26" s="68"/>
      <c r="BF26" s="68"/>
    </row>
    <row r="27" spans="3:75" x14ac:dyDescent="0.25">
      <c r="G27" s="75"/>
      <c r="I27" s="134"/>
      <c r="K27" s="66"/>
      <c r="M27" s="66"/>
      <c r="AF27" s="68"/>
      <c r="AG27" s="68"/>
      <c r="AH27" s="68"/>
      <c r="AI27" s="68"/>
      <c r="AJ27" s="68"/>
      <c r="AK27" s="68"/>
      <c r="AL27" s="68"/>
      <c r="AM27" s="68"/>
      <c r="AN27" s="136"/>
      <c r="AO27" s="68"/>
      <c r="AP27" s="68"/>
      <c r="AU27" s="64"/>
      <c r="AY27" s="68"/>
      <c r="AZ27" s="72"/>
      <c r="BA27" s="71"/>
      <c r="BB27" s="68"/>
      <c r="BC27" s="68"/>
      <c r="BD27" s="68"/>
      <c r="BE27" s="68"/>
      <c r="BF27" s="68"/>
    </row>
    <row r="28" spans="3:75" x14ac:dyDescent="0.25">
      <c r="G28" s="75"/>
      <c r="I28" s="134"/>
      <c r="K28" s="66"/>
      <c r="M28" s="66"/>
      <c r="AF28" s="68"/>
      <c r="AG28" s="68"/>
      <c r="AH28" s="137"/>
      <c r="AI28" s="68"/>
      <c r="AJ28" s="68"/>
      <c r="AK28" s="68"/>
      <c r="AL28" s="68"/>
      <c r="AM28" s="68"/>
      <c r="AN28" s="136"/>
      <c r="AO28" s="68"/>
      <c r="AP28" s="68"/>
      <c r="AU28" s="64"/>
      <c r="AY28" s="73"/>
      <c r="AZ28" s="73"/>
      <c r="BA28" s="73"/>
      <c r="BB28" s="73"/>
      <c r="BC28" s="73"/>
      <c r="BD28" s="73"/>
      <c r="BE28" s="68"/>
      <c r="BF28" s="68"/>
    </row>
    <row r="29" spans="3:75" x14ac:dyDescent="0.25">
      <c r="I29" s="134"/>
      <c r="AF29" s="68"/>
      <c r="AG29" s="68"/>
      <c r="AH29" s="137"/>
      <c r="AI29" s="68"/>
      <c r="AJ29" s="68"/>
      <c r="AK29" s="68"/>
      <c r="AL29" s="68"/>
      <c r="AM29" s="68"/>
      <c r="AN29" s="68"/>
      <c r="AO29" s="68"/>
      <c r="AP29" s="68"/>
      <c r="AU29" s="64"/>
      <c r="AY29" s="68"/>
      <c r="AZ29" s="68"/>
      <c r="BA29" s="71"/>
      <c r="BB29" s="68"/>
      <c r="BC29" s="68"/>
      <c r="BD29" s="68"/>
      <c r="BE29" s="68"/>
      <c r="BF29" s="68"/>
    </row>
    <row r="30" spans="3:75" x14ac:dyDescent="0.25">
      <c r="I30" s="134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Y30" s="73"/>
      <c r="AZ30" s="73"/>
      <c r="BA30" s="73"/>
      <c r="BB30" s="73"/>
      <c r="BC30" s="73"/>
      <c r="BD30" s="73"/>
      <c r="BE30" s="68"/>
      <c r="BF30" s="68"/>
    </row>
    <row r="31" spans="3:75" x14ac:dyDescent="0.25">
      <c r="AY31" s="68"/>
      <c r="AZ31" s="68"/>
      <c r="BA31" s="71"/>
      <c r="BB31" s="68"/>
      <c r="BC31" s="68"/>
      <c r="BD31" s="68"/>
      <c r="BE31" s="68"/>
      <c r="BF31" s="68"/>
    </row>
    <row r="32" spans="3:75" x14ac:dyDescent="0.25">
      <c r="AY32" s="73"/>
      <c r="AZ32" s="73"/>
      <c r="BA32" s="73"/>
      <c r="BB32" s="73"/>
      <c r="BC32" s="73"/>
      <c r="BD32" s="73"/>
      <c r="BE32" s="68"/>
      <c r="BF32" s="68"/>
    </row>
    <row r="33" spans="53:53" x14ac:dyDescent="0.25">
      <c r="BA33" s="65"/>
    </row>
  </sheetData>
  <mergeCells count="26">
    <mergeCell ref="D18:J18"/>
    <mergeCell ref="I2:I3"/>
    <mergeCell ref="J2:O3"/>
    <mergeCell ref="CB2:CC3"/>
    <mergeCell ref="CD2:CG2"/>
    <mergeCell ref="CD3:CE3"/>
    <mergeCell ref="CF3:CG3"/>
    <mergeCell ref="BO2:BT3"/>
    <mergeCell ref="BU2:BU3"/>
    <mergeCell ref="BV2:BV3"/>
    <mergeCell ref="BW2:BW3"/>
    <mergeCell ref="BZ2:CA3"/>
    <mergeCell ref="BX2:BX4"/>
    <mergeCell ref="BY2:BY4"/>
    <mergeCell ref="A1:X1"/>
    <mergeCell ref="AP2:AW3"/>
    <mergeCell ref="AX2:AX3"/>
    <mergeCell ref="AY2:BF3"/>
    <mergeCell ref="BG2:BN3"/>
    <mergeCell ref="P2:W3"/>
    <mergeCell ref="X2:X3"/>
    <mergeCell ref="Y2:Y3"/>
    <mergeCell ref="Z2:AG3"/>
    <mergeCell ref="AH2:AO3"/>
    <mergeCell ref="A2:B3"/>
    <mergeCell ref="C2:H3"/>
  </mergeCells>
  <pageMargins left="0.23622047244094491" right="0.23622047244094491" top="0.74803149606299213" bottom="0.74803149606299213" header="0.31496062992125984" footer="0.31496062992125984"/>
  <pageSetup paperSize="8" scale="51" pageOrder="overThenDown" orientation="landscape" r:id="rId1"/>
  <colBreaks count="1" manualBreakCount="1">
    <brk id="52" min="1" max="228" man="1"/>
  </colBreaks>
  <ignoredErrors>
    <ignoredError sqref="AU14" formula="1"/>
    <ignoredError sqref="Z15:AC15 AE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PILSĒTAS</vt:lpstr>
      <vt:lpstr>PILSĒTAS!Print_Area</vt:lpstr>
      <vt:lpstr>PILSĒTAS!Print_Titles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 par siltumapgādi lielajās pilsētās</dc:title>
  <dc:subject>pielikums</dc:subject>
  <dc:creator>Dace Seile</dc:creator>
  <dc:description>67013030, dace.seile@em.gov.lv</dc:description>
  <cp:lastModifiedBy>Dace Seile</cp:lastModifiedBy>
  <cp:lastPrinted>2012-10-30T11:37:58Z</cp:lastPrinted>
  <dcterms:created xsi:type="dcterms:W3CDTF">2010-09-28T08:11:11Z</dcterms:created>
  <dcterms:modified xsi:type="dcterms:W3CDTF">2013-10-30T08:08:27Z</dcterms:modified>
</cp:coreProperties>
</file>