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155" windowHeight="11790" tabRatio="413"/>
  </bookViews>
  <sheets>
    <sheet name="PILSĒTAS" sheetId="1" r:id="rId1"/>
  </sheets>
  <definedNames>
    <definedName name="_xlnm.Print_Area" localSheetId="0">PILSĒTAS!$A$1:$BU$14</definedName>
    <definedName name="_xlnm.Print_Titles" localSheetId="0">PILSĒTAS!$1:$2</definedName>
  </definedNames>
  <calcPr calcId="145621"/>
</workbook>
</file>

<file path=xl/calcChain.xml><?xml version="1.0" encoding="utf-8"?>
<calcChain xmlns="http://schemas.openxmlformats.org/spreadsheetml/2006/main">
  <c r="BU5" i="1" l="1"/>
  <c r="BU6" i="1"/>
  <c r="BU8" i="1"/>
  <c r="BU9" i="1"/>
  <c r="BU10" i="1"/>
  <c r="BU11" i="1"/>
  <c r="BU3" i="1"/>
  <c r="BT4" i="1"/>
  <c r="BT5" i="1"/>
  <c r="BT6" i="1"/>
  <c r="BT7" i="1"/>
  <c r="BT8" i="1"/>
  <c r="BT9" i="1"/>
  <c r="BT10" i="1"/>
  <c r="BT11" i="1"/>
  <c r="BT3" i="1"/>
  <c r="BS5" i="1"/>
  <c r="BS6" i="1"/>
  <c r="BS7" i="1"/>
  <c r="BS8" i="1"/>
  <c r="BS9" i="1"/>
  <c r="BS10" i="1"/>
  <c r="BS11" i="1"/>
  <c r="BS3" i="1"/>
  <c r="BR5" i="1"/>
  <c r="BR6" i="1"/>
  <c r="BR8" i="1"/>
  <c r="BR9" i="1"/>
  <c r="BR10" i="1"/>
  <c r="BR11" i="1"/>
  <c r="BR3" i="1"/>
  <c r="AY4" i="1"/>
  <c r="AY5" i="1"/>
  <c r="AY6" i="1"/>
  <c r="AY7" i="1"/>
  <c r="AY8" i="1"/>
  <c r="AY9" i="1"/>
  <c r="AY10" i="1"/>
  <c r="AY11" i="1"/>
  <c r="AX4" i="1"/>
  <c r="AX5" i="1"/>
  <c r="AX6" i="1"/>
  <c r="AX7" i="1"/>
  <c r="AX8" i="1"/>
  <c r="AX9" i="1"/>
  <c r="AX10" i="1"/>
  <c r="AX11" i="1"/>
  <c r="AX3" i="1"/>
  <c r="AY3" i="1"/>
  <c r="AZ4" i="1"/>
  <c r="BN4" i="1" s="1"/>
  <c r="AZ5" i="1"/>
  <c r="BN5" i="1" s="1"/>
  <c r="AZ6" i="1"/>
  <c r="BN6" i="1" s="1"/>
  <c r="AZ7" i="1"/>
  <c r="BN7" i="1" s="1"/>
  <c r="AZ8" i="1"/>
  <c r="BN8" i="1" s="1"/>
  <c r="AZ9" i="1"/>
  <c r="BN9" i="1" s="1"/>
  <c r="AZ10" i="1"/>
  <c r="BN10" i="1" s="1"/>
  <c r="AZ11" i="1"/>
  <c r="BN11" i="1" s="1"/>
  <c r="AZ3" i="1"/>
  <c r="BN3" i="1" s="1"/>
  <c r="BS13" i="1"/>
  <c r="AZ13" i="1"/>
  <c r="AS13" i="1"/>
  <c r="AS12" i="1"/>
  <c r="AL13" i="1"/>
  <c r="AL12" i="1"/>
  <c r="AE13" i="1"/>
  <c r="X13" i="1"/>
  <c r="X12" i="1"/>
  <c r="Q13" i="1"/>
  <c r="Q12" i="1"/>
  <c r="L12" i="1"/>
  <c r="G12" i="1"/>
  <c r="BN13" i="1" l="1"/>
  <c r="AQ12" i="1"/>
  <c r="AP12" i="1"/>
  <c r="AO12" i="1"/>
  <c r="AN12" i="1"/>
  <c r="AM12" i="1"/>
  <c r="AK12" i="1"/>
  <c r="AJ12" i="1"/>
  <c r="AI12" i="1"/>
  <c r="AC13" i="1"/>
  <c r="AW11" i="1"/>
  <c r="BP11" i="1"/>
  <c r="BQ11" i="1"/>
  <c r="BI11" i="1"/>
  <c r="BJ11" i="1"/>
  <c r="BK11" i="1"/>
  <c r="BM11" i="1"/>
  <c r="BM9" i="1"/>
  <c r="AY13" i="1"/>
  <c r="AR13" i="1"/>
  <c r="AQ13" i="1"/>
  <c r="AP13" i="1"/>
  <c r="AO13" i="1"/>
  <c r="AN13" i="1"/>
  <c r="AM13" i="1"/>
  <c r="AK13" i="1"/>
  <c r="AJ13" i="1"/>
  <c r="AI13" i="1"/>
  <c r="AH13" i="1"/>
  <c r="AG13" i="1"/>
  <c r="AF13" i="1"/>
  <c r="Y13" i="1"/>
  <c r="Z13" i="1"/>
  <c r="AA13" i="1"/>
  <c r="AB13" i="1"/>
  <c r="AD13" i="1"/>
  <c r="W13" i="1"/>
  <c r="V13" i="1"/>
  <c r="U13" i="1"/>
  <c r="T13" i="1"/>
  <c r="S13" i="1"/>
  <c r="R13" i="1"/>
  <c r="P13" i="1"/>
  <c r="O13" i="1"/>
  <c r="N13" i="1"/>
  <c r="M13" i="1"/>
  <c r="BU13" i="1"/>
  <c r="BT13" i="1"/>
  <c r="BR13" i="1"/>
  <c r="AH12" i="1"/>
  <c r="AG12" i="1"/>
  <c r="AF12" i="1"/>
  <c r="W12" i="1"/>
  <c r="V12" i="1"/>
  <c r="U12" i="1"/>
  <c r="T12" i="1"/>
  <c r="S12" i="1"/>
  <c r="R12" i="1"/>
  <c r="P12" i="1"/>
  <c r="O12" i="1"/>
  <c r="N12" i="1"/>
  <c r="M12" i="1"/>
  <c r="K12" i="1"/>
  <c r="J12" i="1"/>
  <c r="I12" i="1"/>
  <c r="H12" i="1"/>
  <c r="F12" i="1"/>
  <c r="E12" i="1"/>
  <c r="D12" i="1"/>
  <c r="C12" i="1"/>
  <c r="AR12" i="1"/>
  <c r="BO10" i="1"/>
  <c r="BP10" i="1"/>
  <c r="BQ10" i="1"/>
  <c r="BM10" i="1"/>
  <c r="AW10" i="1"/>
  <c r="AV10" i="1"/>
  <c r="AU10" i="1"/>
  <c r="BG10" i="1" s="1"/>
  <c r="AT10" i="1"/>
  <c r="BF10" i="1" s="1"/>
  <c r="BQ9" i="1"/>
  <c r="BP9" i="1"/>
  <c r="BO9" i="1"/>
  <c r="AW9" i="1"/>
  <c r="AV9" i="1"/>
  <c r="AU9" i="1"/>
  <c r="BG9" i="1" s="1"/>
  <c r="AT9" i="1"/>
  <c r="BF9" i="1" s="1"/>
  <c r="AW6" i="1"/>
  <c r="BM6" i="1"/>
  <c r="BO6" i="1"/>
  <c r="BP6" i="1"/>
  <c r="BQ6" i="1"/>
  <c r="AT7" i="1"/>
  <c r="BF7" i="1" s="1"/>
  <c r="AU7" i="1"/>
  <c r="BG7" i="1" s="1"/>
  <c r="AV7" i="1"/>
  <c r="AW7" i="1"/>
  <c r="BL7" i="1"/>
  <c r="BE7" i="1"/>
  <c r="BJ7" i="1"/>
  <c r="AT8" i="1"/>
  <c r="BF8" i="1" s="1"/>
  <c r="AU8" i="1"/>
  <c r="BG8" i="1" s="1"/>
  <c r="AV8" i="1"/>
  <c r="BJ8" i="1"/>
  <c r="AW8" i="1"/>
  <c r="BM8" i="1"/>
  <c r="BE8" i="1"/>
  <c r="AT4" i="1"/>
  <c r="BF4" i="1" s="1"/>
  <c r="AU4" i="1"/>
  <c r="BG4" i="1" s="1"/>
  <c r="BO5" i="1"/>
  <c r="BP5" i="1"/>
  <c r="BQ5" i="1"/>
  <c r="BP3" i="1"/>
  <c r="BP13" i="1" s="1"/>
  <c r="BQ3" i="1"/>
  <c r="BQ13" i="1" s="1"/>
  <c r="BO3" i="1"/>
  <c r="BO13" i="1" s="1"/>
  <c r="AT3" i="1"/>
  <c r="BF3" i="1" s="1"/>
  <c r="AU3" i="1"/>
  <c r="BG3" i="1" s="1"/>
  <c r="AV3" i="1"/>
  <c r="AW3" i="1"/>
  <c r="BM3" i="1"/>
  <c r="AV4" i="1"/>
  <c r="AW4" i="1"/>
  <c r="BD4" i="1"/>
  <c r="BM4" i="1"/>
  <c r="AT5" i="1"/>
  <c r="BF5" i="1" s="1"/>
  <c r="AU5" i="1"/>
  <c r="BG5" i="1" s="1"/>
  <c r="AV5" i="1"/>
  <c r="AW5" i="1"/>
  <c r="BM5" i="1"/>
  <c r="BB9" i="1"/>
  <c r="BC9" i="1"/>
  <c r="BD9" i="1"/>
  <c r="BE9" i="1"/>
  <c r="BB10" i="1"/>
  <c r="BC10" i="1"/>
  <c r="BD10" i="1"/>
  <c r="BE10" i="1"/>
  <c r="BI9" i="1"/>
  <c r="BJ9" i="1"/>
  <c r="BK9" i="1"/>
  <c r="BL9" i="1"/>
  <c r="BI10" i="1"/>
  <c r="BJ10" i="1"/>
  <c r="BK10" i="1"/>
  <c r="BL10" i="1"/>
  <c r="BB8" i="1"/>
  <c r="BL8" i="1"/>
  <c r="BK8" i="1"/>
  <c r="BC8" i="1"/>
  <c r="BK7" i="1"/>
  <c r="BC7" i="1"/>
  <c r="BB7" i="1"/>
  <c r="BI8" i="1"/>
  <c r="BD8" i="1"/>
  <c r="BI7" i="1"/>
  <c r="BD7" i="1"/>
  <c r="BE4" i="1"/>
  <c r="BC4" i="1"/>
  <c r="BB4" i="1"/>
  <c r="BK4" i="1"/>
  <c r="BI4" i="1"/>
  <c r="BL4" i="1"/>
  <c r="BJ4" i="1"/>
  <c r="BC5" i="1"/>
  <c r="BD5" i="1"/>
  <c r="BJ3" i="1"/>
  <c r="BI5" i="1"/>
  <c r="BB5" i="1"/>
  <c r="BL3" i="1"/>
  <c r="BC3" i="1"/>
  <c r="BC13" i="1" s="1"/>
  <c r="BK3" i="1"/>
  <c r="BL5" i="1"/>
  <c r="BJ5" i="1"/>
  <c r="BD3" i="1"/>
  <c r="BD13" i="1" s="1"/>
  <c r="BB3" i="1"/>
  <c r="BB13" i="1" s="1"/>
  <c r="BE3" i="1"/>
  <c r="BE5" i="1"/>
  <c r="BI3" i="1"/>
  <c r="BI13" i="1" s="1"/>
  <c r="BK5" i="1"/>
  <c r="BG13" i="1" l="1"/>
  <c r="BK13" i="1"/>
  <c r="BJ13" i="1"/>
  <c r="BF13" i="1"/>
  <c r="AU13" i="1"/>
  <c r="AV13" i="1"/>
  <c r="AW13" i="1"/>
  <c r="AX13" i="1"/>
  <c r="BL11" i="1"/>
  <c r="BL13" i="1" s="1"/>
  <c r="BE13" i="1"/>
  <c r="BM7" i="1"/>
  <c r="BM13" i="1" s="1"/>
  <c r="AT13" i="1"/>
</calcChain>
</file>

<file path=xl/sharedStrings.xml><?xml version="1.0" encoding="utf-8"?>
<sst xmlns="http://schemas.openxmlformats.org/spreadsheetml/2006/main" count="107" uniqueCount="46">
  <si>
    <t>Pašvaldības nosaukums</t>
  </si>
  <si>
    <t>N.p.k.</t>
  </si>
  <si>
    <t>2008. g.</t>
  </si>
  <si>
    <t xml:space="preserve">2009. g. </t>
  </si>
  <si>
    <t>2010. g.</t>
  </si>
  <si>
    <t>2006. g.</t>
  </si>
  <si>
    <t xml:space="preserve">2007. g. </t>
  </si>
  <si>
    <t>3.2. Parāds par siltumenerģiju (iedzīvotāju parādu kopējā summa), LVL</t>
  </si>
  <si>
    <t>2. Pašvaldības administratīvajā teritorijā piemēroto tarifu izmaiņas</t>
  </si>
  <si>
    <t>1.1. Dzīvojamo ēku skaits, kurās norēķini ar pakalpojuma sniedzēju tiek veikti ar pārvaldnieka starpniecību</t>
  </si>
  <si>
    <t>1.2. Lietotāju skaits, kuri norēķinus ar pakalpojuma sniedzēju veic uz individuālā līguma pamata</t>
  </si>
  <si>
    <t>1.3. Parādnieku skaits</t>
  </si>
  <si>
    <t>1.4. Tiesā celto prasību skaits par parādu piedziņu no iedzīvotājiem</t>
  </si>
  <si>
    <t>01.10.2005-01.10.2006</t>
  </si>
  <si>
    <t>01.10.2006-01.10.2007</t>
  </si>
  <si>
    <t>01.10.2007-01.10.2008</t>
  </si>
  <si>
    <t>01.10.2008-01.10.2009</t>
  </si>
  <si>
    <t>01.10.2009-01.09.2010</t>
  </si>
  <si>
    <t>-</t>
  </si>
  <si>
    <t>2008. gadā</t>
  </si>
  <si>
    <t>2009. gadā</t>
  </si>
  <si>
    <t>2010. gadā</t>
  </si>
  <si>
    <t>Tiesā celto prasību skaits attiecībā pret parādnieku skaitu , %</t>
  </si>
  <si>
    <t>3.3. Iedzīvotāju parādu īpatsvars pret izsniegtajos rēķinos norādīto maksas apmēru (3.2.punkts/3.1.punkts), %</t>
  </si>
  <si>
    <t>3.1. Iedzīvotājiem izsniegtie rēķini par siltumenerģiju (kopējā summa), LVL</t>
  </si>
  <si>
    <t>Parādu % izmaiņas pret bāzes (2006) gadu, procentpunkti</t>
  </si>
  <si>
    <t>Parādu % izmaiņas pret iepriekšējo gadu, procentpunkti</t>
  </si>
  <si>
    <t>Jēkabpils (SIA Jēkabpils siltums)</t>
  </si>
  <si>
    <t>Valmiera (SIA Valmieras siltums)</t>
  </si>
  <si>
    <t>Jūrmala (SIA Jūrmalas siltums)</t>
  </si>
  <si>
    <t>Rēzekne (SIA Rēzeknes enerģija)</t>
  </si>
  <si>
    <t>Rīga (RĪGAS SILTUMS)</t>
  </si>
  <si>
    <t>Ventspils (SIA "Ventspils siltums")</t>
  </si>
  <si>
    <t>Liepāja ("Liepājas enerģija")</t>
  </si>
  <si>
    <t>Jelgava (SIA "Fortum Jelgava")</t>
  </si>
  <si>
    <t>2011. g.</t>
  </si>
  <si>
    <t xml:space="preserve">2011.g. </t>
  </si>
  <si>
    <t>2011. gadā</t>
  </si>
  <si>
    <t>Kopā pašvaldībās:</t>
  </si>
  <si>
    <t xml:space="preserve">Vidēji pašvaldībā: </t>
  </si>
  <si>
    <t>Daugavpils (SIA "Daugavpils siltumtīkli")</t>
  </si>
  <si>
    <t>2012.g.</t>
  </si>
  <si>
    <t>Tarifu izmaiņas 2012. gadā attiecībā pret 2011. gada tarifiem, %</t>
  </si>
  <si>
    <t>Parādnieku skaita izmaiņas 2012. gadā attiecībā pret 2011. gada parādnieku skaitu, %</t>
  </si>
  <si>
    <t>01.10.2010- 01.09.2011</t>
  </si>
  <si>
    <t>01.10.2011- 01.09.2012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</si>
</sst>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,&quot;Ls&quot;"/>
    <numFmt numFmtId="165" formatCode="0.0%"/>
    <numFmt numFmtId="166" formatCode="0.0"/>
  </numFmts>
  <fonts count="9" x14ac:knownFonts="1">
    <font>
      <sz val="11"/>
      <color theme="1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4"/>
      <color theme="1"/>
      <name val="Verdana"/>
      <family val="2"/>
      <charset val="186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9" fontId="2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65" fontId="5" fillId="0" borderId="7" xfId="2" applyNumberFormat="1" applyFont="1" applyFill="1" applyBorder="1" applyAlignment="1">
      <alignment horizontal="center" vertical="center"/>
    </xf>
    <xf numFmtId="166" fontId="5" fillId="0" borderId="7" xfId="2" applyNumberFormat="1" applyFont="1" applyFill="1" applyBorder="1" applyAlignment="1">
      <alignment horizontal="center" vertical="center"/>
    </xf>
    <xf numFmtId="166" fontId="5" fillId="0" borderId="7" xfId="0" applyNumberFormat="1" applyFont="1" applyFill="1" applyBorder="1" applyAlignment="1">
      <alignment horizontal="center" vertical="center"/>
    </xf>
    <xf numFmtId="165" fontId="5" fillId="0" borderId="5" xfId="2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166" fontId="5" fillId="0" borderId="5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165" fontId="6" fillId="0" borderId="11" xfId="2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65" fontId="5" fillId="0" borderId="16" xfId="2" applyNumberFormat="1" applyFont="1" applyFill="1" applyBorder="1" applyAlignment="1">
      <alignment horizontal="center" vertical="center"/>
    </xf>
    <xf numFmtId="166" fontId="5" fillId="0" borderId="16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2" fontId="6" fillId="0" borderId="27" xfId="0" applyNumberFormat="1" applyFont="1" applyFill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165" fontId="6" fillId="0" borderId="12" xfId="2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5" fillId="0" borderId="1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" fontId="5" fillId="0" borderId="14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vertic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33" xfId="0" applyNumberFormat="1" applyFont="1" applyFill="1" applyBorder="1" applyAlignment="1">
      <alignment horizontal="center" vertical="center"/>
    </xf>
    <xf numFmtId="1" fontId="6" fillId="0" borderId="31" xfId="0" applyNumberFormat="1" applyFont="1" applyFill="1" applyBorder="1" applyAlignment="1">
      <alignment horizontal="center" vertical="center"/>
    </xf>
    <xf numFmtId="1" fontId="5" fillId="0" borderId="32" xfId="0" applyNumberFormat="1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>
      <alignment horizontal="center" vertical="center"/>
    </xf>
    <xf numFmtId="165" fontId="6" fillId="0" borderId="26" xfId="2" applyNumberFormat="1" applyFont="1" applyFill="1" applyBorder="1" applyAlignment="1">
      <alignment horizontal="center" vertical="center"/>
    </xf>
    <xf numFmtId="165" fontId="6" fillId="0" borderId="25" xfId="2" applyNumberFormat="1" applyFont="1" applyFill="1" applyBorder="1" applyAlignment="1">
      <alignment horizontal="center" vertical="center"/>
    </xf>
    <xf numFmtId="165" fontId="6" fillId="0" borderId="27" xfId="2" applyNumberFormat="1" applyFont="1" applyFill="1" applyBorder="1" applyAlignment="1">
      <alignment horizontal="center" vertical="center"/>
    </xf>
    <xf numFmtId="165" fontId="5" fillId="0" borderId="6" xfId="2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/>
    </xf>
    <xf numFmtId="165" fontId="5" fillId="0" borderId="32" xfId="2" applyNumberFormat="1" applyFont="1" applyFill="1" applyBorder="1" applyAlignment="1">
      <alignment horizontal="center" vertical="center"/>
    </xf>
    <xf numFmtId="165" fontId="5" fillId="0" borderId="33" xfId="2" applyNumberFormat="1" applyFont="1" applyFill="1" applyBorder="1" applyAlignment="1">
      <alignment horizontal="center" vertical="center"/>
    </xf>
    <xf numFmtId="166" fontId="5" fillId="0" borderId="8" xfId="2" applyNumberFormat="1" applyFont="1" applyFill="1" applyBorder="1" applyAlignment="1">
      <alignment horizontal="center" vertical="center"/>
    </xf>
    <xf numFmtId="166" fontId="5" fillId="0" borderId="9" xfId="2" applyNumberFormat="1" applyFont="1" applyFill="1" applyBorder="1" applyAlignment="1">
      <alignment horizontal="center" vertical="center"/>
    </xf>
    <xf numFmtId="166" fontId="5" fillId="0" borderId="33" xfId="2" applyNumberFormat="1" applyFont="1" applyFill="1" applyBorder="1" applyAlignment="1">
      <alignment horizontal="center" vertical="center"/>
    </xf>
    <xf numFmtId="166" fontId="5" fillId="0" borderId="34" xfId="2" applyNumberFormat="1" applyFont="1" applyFill="1" applyBorder="1" applyAlignment="1">
      <alignment horizontal="center" vertical="center"/>
    </xf>
    <xf numFmtId="166" fontId="5" fillId="0" borderId="33" xfId="0" applyNumberFormat="1" applyFont="1" applyFill="1" applyBorder="1" applyAlignment="1">
      <alignment horizontal="center" vertical="center"/>
    </xf>
    <xf numFmtId="165" fontId="5" fillId="0" borderId="35" xfId="2" applyNumberFormat="1" applyFont="1" applyFill="1" applyBorder="1" applyAlignment="1">
      <alignment horizontal="center" vertical="center"/>
    </xf>
    <xf numFmtId="165" fontId="5" fillId="0" borderId="36" xfId="2" applyNumberFormat="1" applyFont="1" applyFill="1" applyBorder="1" applyAlignment="1">
      <alignment horizontal="center" vertical="center"/>
    </xf>
    <xf numFmtId="165" fontId="5" fillId="0" borderId="30" xfId="2" applyNumberFormat="1" applyFont="1" applyFill="1" applyBorder="1" applyAlignment="1">
      <alignment horizontal="center" vertical="center"/>
    </xf>
    <xf numFmtId="165" fontId="5" fillId="0" borderId="29" xfId="2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66" fontId="5" fillId="0" borderId="36" xfId="0" applyNumberFormat="1" applyFont="1" applyFill="1" applyBorder="1" applyAlignment="1">
      <alignment horizontal="center" vertical="center"/>
    </xf>
    <xf numFmtId="166" fontId="5" fillId="0" borderId="29" xfId="0" applyNumberFormat="1" applyFont="1" applyFill="1" applyBorder="1" applyAlignment="1">
      <alignment horizontal="center" vertical="center"/>
    </xf>
    <xf numFmtId="165" fontId="5" fillId="0" borderId="38" xfId="2" applyNumberFormat="1" applyFont="1" applyFill="1" applyBorder="1" applyAlignment="1">
      <alignment horizontal="center" vertical="center"/>
    </xf>
    <xf numFmtId="165" fontId="5" fillId="0" borderId="25" xfId="2" applyNumberFormat="1" applyFont="1" applyFill="1" applyBorder="1" applyAlignment="1">
      <alignment horizontal="center" vertical="center"/>
    </xf>
    <xf numFmtId="165" fontId="5" fillId="0" borderId="13" xfId="2" applyNumberFormat="1" applyFont="1" applyFill="1" applyBorder="1" applyAlignment="1">
      <alignment horizontal="center" vertical="center"/>
    </xf>
    <xf numFmtId="165" fontId="5" fillId="0" borderId="39" xfId="2" applyNumberFormat="1" applyFont="1" applyFill="1" applyBorder="1" applyAlignment="1">
      <alignment horizontal="center" vertical="center"/>
    </xf>
    <xf numFmtId="165" fontId="5" fillId="0" borderId="14" xfId="2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10" fontId="0" fillId="0" borderId="0" xfId="0" applyNumberFormat="1" applyFill="1" applyAlignment="1">
      <alignment horizontal="center" vertical="center"/>
    </xf>
    <xf numFmtId="3" fontId="0" fillId="0" borderId="0" xfId="0" applyNumberFormat="1" applyFont="1" applyAlignment="1">
      <alignment horizontal="center"/>
    </xf>
    <xf numFmtId="165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</cellXfs>
  <cellStyles count="3">
    <cellStyle name="Good" xfId="1" builtinId="2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1"/>
  <sheetViews>
    <sheetView tabSelected="1" zoomScale="85" zoomScaleNormal="85" zoomScaleSheetLayoutView="25" zoomScalePageLayoutView="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27" sqref="K27"/>
    </sheetView>
  </sheetViews>
  <sheetFormatPr defaultRowHeight="15" x14ac:dyDescent="0.25"/>
  <cols>
    <col min="1" max="1" width="6.28515625" style="1" customWidth="1"/>
    <col min="2" max="2" width="45.28515625" style="5" customWidth="1"/>
    <col min="3" max="24" width="9.140625" style="1"/>
    <col min="25" max="28" width="12.28515625" style="1" customWidth="1"/>
    <col min="29" max="29" width="12.42578125" style="1" customWidth="1"/>
    <col min="30" max="31" width="12.28515625" style="1" customWidth="1"/>
    <col min="32" max="35" width="10.85546875" style="1" customWidth="1"/>
    <col min="36" max="36" width="10.7109375" style="1" customWidth="1"/>
    <col min="37" max="38" width="11.7109375" style="1" customWidth="1"/>
    <col min="39" max="41" width="10.85546875" style="1" customWidth="1"/>
    <col min="42" max="42" width="13.5703125" style="1" customWidth="1"/>
    <col min="43" max="43" width="12.7109375" style="1" customWidth="1"/>
    <col min="44" max="45" width="13.85546875" style="1" customWidth="1"/>
    <col min="46" max="46" width="12.28515625" style="1" customWidth="1"/>
    <col min="47" max="49" width="11.28515625" style="1" customWidth="1"/>
    <col min="50" max="50" width="11.140625" style="1" customWidth="1"/>
    <col min="51" max="52" width="11" style="1" customWidth="1"/>
    <col min="53" max="53" width="11.140625" style="1" customWidth="1"/>
    <col min="54" max="54" width="11.28515625" style="1" customWidth="1"/>
    <col min="55" max="55" width="11" style="1" customWidth="1"/>
    <col min="56" max="56" width="11.28515625" style="1" customWidth="1"/>
    <col min="57" max="57" width="11.140625" style="1" customWidth="1"/>
    <col min="58" max="59" width="10.85546875" style="1" customWidth="1"/>
    <col min="60" max="60" width="11.140625" style="1" bestFit="1" customWidth="1"/>
    <col min="61" max="61" width="11.140625" style="1" customWidth="1"/>
    <col min="62" max="62" width="10.85546875" style="1" customWidth="1"/>
    <col min="63" max="63" width="11.28515625" style="1" customWidth="1"/>
    <col min="64" max="64" width="10.85546875" style="1" customWidth="1"/>
    <col min="65" max="66" width="10.7109375" style="1" customWidth="1"/>
    <col min="67" max="69" width="10.140625" style="1" bestFit="1" customWidth="1"/>
    <col min="70" max="71" width="10.140625" style="1" customWidth="1"/>
    <col min="72" max="73" width="20.140625" style="1" customWidth="1"/>
    <col min="74" max="16384" width="9.140625" style="1"/>
  </cols>
  <sheetData>
    <row r="1" spans="1:73" s="2" customFormat="1" ht="61.5" customHeight="1" thickBot="1" x14ac:dyDescent="0.3">
      <c r="A1" s="117"/>
      <c r="B1" s="118"/>
      <c r="C1" s="122" t="s">
        <v>9</v>
      </c>
      <c r="D1" s="123"/>
      <c r="E1" s="123"/>
      <c r="F1" s="123"/>
      <c r="G1" s="124"/>
      <c r="H1" s="117" t="s">
        <v>10</v>
      </c>
      <c r="I1" s="125"/>
      <c r="J1" s="125"/>
      <c r="K1" s="125"/>
      <c r="L1" s="118"/>
      <c r="M1" s="122" t="s">
        <v>11</v>
      </c>
      <c r="N1" s="123"/>
      <c r="O1" s="123"/>
      <c r="P1" s="123"/>
      <c r="Q1" s="123"/>
      <c r="R1" s="117" t="s">
        <v>12</v>
      </c>
      <c r="S1" s="125"/>
      <c r="T1" s="125"/>
      <c r="U1" s="125"/>
      <c r="V1" s="125"/>
      <c r="W1" s="125"/>
      <c r="X1" s="118"/>
      <c r="Y1" s="117" t="s">
        <v>8</v>
      </c>
      <c r="Z1" s="125"/>
      <c r="AA1" s="125"/>
      <c r="AB1" s="125"/>
      <c r="AC1" s="125"/>
      <c r="AD1" s="125"/>
      <c r="AE1" s="118"/>
      <c r="AF1" s="117" t="s">
        <v>24</v>
      </c>
      <c r="AG1" s="125"/>
      <c r="AH1" s="125"/>
      <c r="AI1" s="125"/>
      <c r="AJ1" s="125"/>
      <c r="AK1" s="125"/>
      <c r="AL1" s="118"/>
      <c r="AM1" s="117" t="s">
        <v>7</v>
      </c>
      <c r="AN1" s="125"/>
      <c r="AO1" s="125"/>
      <c r="AP1" s="125"/>
      <c r="AQ1" s="125"/>
      <c r="AR1" s="125"/>
      <c r="AS1" s="118"/>
      <c r="AT1" s="117" t="s">
        <v>23</v>
      </c>
      <c r="AU1" s="125"/>
      <c r="AV1" s="125"/>
      <c r="AW1" s="125"/>
      <c r="AX1" s="125"/>
      <c r="AY1" s="125"/>
      <c r="AZ1" s="118"/>
      <c r="BA1" s="117" t="s">
        <v>25</v>
      </c>
      <c r="BB1" s="125"/>
      <c r="BC1" s="125"/>
      <c r="BD1" s="125"/>
      <c r="BE1" s="125"/>
      <c r="BF1" s="125"/>
      <c r="BG1" s="118"/>
      <c r="BH1" s="117" t="s">
        <v>26</v>
      </c>
      <c r="BI1" s="125"/>
      <c r="BJ1" s="125"/>
      <c r="BK1" s="125"/>
      <c r="BL1" s="125"/>
      <c r="BM1" s="125"/>
      <c r="BN1" s="118"/>
      <c r="BO1" s="122" t="s">
        <v>22</v>
      </c>
      <c r="BP1" s="123"/>
      <c r="BQ1" s="123"/>
      <c r="BR1" s="123"/>
      <c r="BS1" s="124"/>
      <c r="BT1" s="119" t="s">
        <v>42</v>
      </c>
      <c r="BU1" s="119" t="s">
        <v>43</v>
      </c>
    </row>
    <row r="2" spans="1:73" s="2" customFormat="1" ht="41.25" customHeight="1" thickBot="1" x14ac:dyDescent="0.3">
      <c r="A2" s="6" t="s">
        <v>1</v>
      </c>
      <c r="B2" s="4" t="s">
        <v>0</v>
      </c>
      <c r="C2" s="6" t="s">
        <v>2</v>
      </c>
      <c r="D2" s="30" t="s">
        <v>3</v>
      </c>
      <c r="E2" s="7" t="s">
        <v>4</v>
      </c>
      <c r="F2" s="6" t="s">
        <v>35</v>
      </c>
      <c r="G2" s="30" t="s">
        <v>41</v>
      </c>
      <c r="H2" s="6" t="s">
        <v>2</v>
      </c>
      <c r="I2" s="30" t="s">
        <v>3</v>
      </c>
      <c r="J2" s="7" t="s">
        <v>4</v>
      </c>
      <c r="K2" s="30" t="s">
        <v>35</v>
      </c>
      <c r="L2" s="7" t="s">
        <v>41</v>
      </c>
      <c r="M2" s="6" t="s">
        <v>2</v>
      </c>
      <c r="N2" s="30" t="s">
        <v>3</v>
      </c>
      <c r="O2" s="7" t="s">
        <v>4</v>
      </c>
      <c r="P2" s="30" t="s">
        <v>36</v>
      </c>
      <c r="Q2" s="59" t="s">
        <v>41</v>
      </c>
      <c r="R2" s="55" t="s">
        <v>5</v>
      </c>
      <c r="S2" s="30" t="s">
        <v>6</v>
      </c>
      <c r="T2" s="55" t="s">
        <v>2</v>
      </c>
      <c r="U2" s="30" t="s">
        <v>3</v>
      </c>
      <c r="V2" s="55" t="s">
        <v>4</v>
      </c>
      <c r="W2" s="30" t="s">
        <v>36</v>
      </c>
      <c r="X2" s="59" t="s">
        <v>41</v>
      </c>
      <c r="Y2" s="55" t="s">
        <v>5</v>
      </c>
      <c r="Z2" s="30" t="s">
        <v>6</v>
      </c>
      <c r="AA2" s="55" t="s">
        <v>2</v>
      </c>
      <c r="AB2" s="30" t="s">
        <v>3</v>
      </c>
      <c r="AC2" s="66" t="s">
        <v>4</v>
      </c>
      <c r="AD2" s="30" t="s">
        <v>35</v>
      </c>
      <c r="AE2" s="59" t="s">
        <v>41</v>
      </c>
      <c r="AF2" s="43" t="s">
        <v>13</v>
      </c>
      <c r="AG2" s="35" t="s">
        <v>14</v>
      </c>
      <c r="AH2" s="43" t="s">
        <v>15</v>
      </c>
      <c r="AI2" s="35" t="s">
        <v>16</v>
      </c>
      <c r="AJ2" s="43" t="s">
        <v>17</v>
      </c>
      <c r="AK2" s="102" t="s">
        <v>44</v>
      </c>
      <c r="AL2" s="102" t="s">
        <v>45</v>
      </c>
      <c r="AM2" s="67" t="s">
        <v>13</v>
      </c>
      <c r="AN2" s="68" t="s">
        <v>14</v>
      </c>
      <c r="AO2" s="68" t="s">
        <v>15</v>
      </c>
      <c r="AP2" s="68" t="s">
        <v>16</v>
      </c>
      <c r="AQ2" s="69" t="s">
        <v>17</v>
      </c>
      <c r="AR2" s="102" t="s">
        <v>44</v>
      </c>
      <c r="AS2" s="102" t="s">
        <v>45</v>
      </c>
      <c r="AT2" s="43" t="s">
        <v>13</v>
      </c>
      <c r="AU2" s="35" t="s">
        <v>14</v>
      </c>
      <c r="AV2" s="43" t="s">
        <v>15</v>
      </c>
      <c r="AW2" s="35" t="s">
        <v>16</v>
      </c>
      <c r="AX2" s="43" t="s">
        <v>17</v>
      </c>
      <c r="AY2" s="102" t="s">
        <v>44</v>
      </c>
      <c r="AZ2" s="102" t="s">
        <v>45</v>
      </c>
      <c r="BA2" s="43" t="s">
        <v>13</v>
      </c>
      <c r="BB2" s="42" t="s">
        <v>14</v>
      </c>
      <c r="BC2" s="43" t="s">
        <v>15</v>
      </c>
      <c r="BD2" s="42" t="s">
        <v>16</v>
      </c>
      <c r="BE2" s="43" t="s">
        <v>17</v>
      </c>
      <c r="BF2" s="102" t="s">
        <v>44</v>
      </c>
      <c r="BG2" s="102" t="s">
        <v>45</v>
      </c>
      <c r="BH2" s="43" t="s">
        <v>13</v>
      </c>
      <c r="BI2" s="35" t="s">
        <v>14</v>
      </c>
      <c r="BJ2" s="43" t="s">
        <v>15</v>
      </c>
      <c r="BK2" s="35" t="s">
        <v>16</v>
      </c>
      <c r="BL2" s="43" t="s">
        <v>17</v>
      </c>
      <c r="BM2" s="102" t="s">
        <v>44</v>
      </c>
      <c r="BN2" s="102" t="s">
        <v>45</v>
      </c>
      <c r="BO2" s="55" t="s">
        <v>19</v>
      </c>
      <c r="BP2" s="30" t="s">
        <v>20</v>
      </c>
      <c r="BQ2" s="55" t="s">
        <v>21</v>
      </c>
      <c r="BR2" s="30" t="s">
        <v>37</v>
      </c>
      <c r="BS2" s="30" t="s">
        <v>41</v>
      </c>
      <c r="BT2" s="120"/>
      <c r="BU2" s="121"/>
    </row>
    <row r="3" spans="1:73" x14ac:dyDescent="0.25">
      <c r="A3" s="12">
        <v>1</v>
      </c>
      <c r="B3" s="47" t="s">
        <v>27</v>
      </c>
      <c r="C3" s="50">
        <v>19</v>
      </c>
      <c r="D3" s="13">
        <v>22</v>
      </c>
      <c r="E3" s="26">
        <v>25</v>
      </c>
      <c r="F3" s="26">
        <v>25</v>
      </c>
      <c r="G3" s="26">
        <v>34</v>
      </c>
      <c r="H3" s="50">
        <v>6232</v>
      </c>
      <c r="I3" s="13">
        <v>6125</v>
      </c>
      <c r="J3" s="13">
        <v>6043</v>
      </c>
      <c r="K3" s="13">
        <v>6010</v>
      </c>
      <c r="L3" s="26">
        <v>6307</v>
      </c>
      <c r="M3" s="62">
        <v>3078</v>
      </c>
      <c r="N3" s="46">
        <v>3660</v>
      </c>
      <c r="O3" s="46">
        <v>3763</v>
      </c>
      <c r="P3" s="46">
        <v>2811</v>
      </c>
      <c r="Q3" s="44">
        <v>2385</v>
      </c>
      <c r="R3" s="50">
        <v>108</v>
      </c>
      <c r="S3" s="13">
        <v>70</v>
      </c>
      <c r="T3" s="13">
        <v>63</v>
      </c>
      <c r="U3" s="13">
        <v>54</v>
      </c>
      <c r="V3" s="13">
        <v>78</v>
      </c>
      <c r="W3" s="13">
        <v>23</v>
      </c>
      <c r="X3" s="26">
        <v>130</v>
      </c>
      <c r="Y3" s="50">
        <v>26.21</v>
      </c>
      <c r="Z3" s="13">
        <v>28.28</v>
      </c>
      <c r="AA3" s="13">
        <v>41.34</v>
      </c>
      <c r="AB3" s="13">
        <v>45.75</v>
      </c>
      <c r="AC3" s="13">
        <v>42.96</v>
      </c>
      <c r="AD3" s="13">
        <v>42.61</v>
      </c>
      <c r="AE3" s="26">
        <v>39.35</v>
      </c>
      <c r="AF3" s="72">
        <v>982189</v>
      </c>
      <c r="AG3" s="14">
        <v>1072916</v>
      </c>
      <c r="AH3" s="14">
        <v>1352383</v>
      </c>
      <c r="AI3" s="14">
        <v>2171347</v>
      </c>
      <c r="AJ3" s="14">
        <v>1967425</v>
      </c>
      <c r="AK3" s="14">
        <v>2057721</v>
      </c>
      <c r="AL3" s="33">
        <v>2182722.3199999998</v>
      </c>
      <c r="AM3" s="72">
        <v>53978</v>
      </c>
      <c r="AN3" s="14">
        <v>6002</v>
      </c>
      <c r="AO3" s="14">
        <v>86560</v>
      </c>
      <c r="AP3" s="14">
        <v>313759</v>
      </c>
      <c r="AQ3" s="14">
        <v>342098</v>
      </c>
      <c r="AR3" s="14">
        <v>457151</v>
      </c>
      <c r="AS3" s="33">
        <v>464079.65</v>
      </c>
      <c r="AT3" s="81">
        <f t="shared" ref="AT3:AW5" si="0">AM3/AF3</f>
        <v>5.4956836209731526E-2</v>
      </c>
      <c r="AU3" s="15">
        <f t="shared" si="0"/>
        <v>5.5941005633246216E-3</v>
      </c>
      <c r="AV3" s="15">
        <f t="shared" si="0"/>
        <v>6.4005536893025128E-2</v>
      </c>
      <c r="AW3" s="15">
        <f t="shared" si="0"/>
        <v>0.14449970456127004</v>
      </c>
      <c r="AX3" s="90">
        <f t="shared" ref="AX3:AY11" si="1">AQ3/AJ3</f>
        <v>0.17388108822445583</v>
      </c>
      <c r="AY3" s="90">
        <f t="shared" si="1"/>
        <v>0.2221637432868693</v>
      </c>
      <c r="AZ3" s="91">
        <f>AS3/AL3</f>
        <v>0.2126150659420572</v>
      </c>
      <c r="BA3" s="81" t="s">
        <v>18</v>
      </c>
      <c r="BB3" s="16">
        <f t="shared" ref="BB3:BE5" si="2">(AU3-$AT3)*100</f>
        <v>-4.9362735646406906</v>
      </c>
      <c r="BC3" s="16">
        <f t="shared" si="2"/>
        <v>0.90487006832936023</v>
      </c>
      <c r="BD3" s="16">
        <f t="shared" si="2"/>
        <v>8.9542868351538516</v>
      </c>
      <c r="BE3" s="16">
        <f t="shared" si="2"/>
        <v>11.892425201472431</v>
      </c>
      <c r="BF3" s="16">
        <f>(AY3-AT3)*100</f>
        <v>16.720690707713779</v>
      </c>
      <c r="BG3" s="85">
        <f>(AZ3-AU3)*100</f>
        <v>20.702096537873256</v>
      </c>
      <c r="BH3" s="28" t="s">
        <v>18</v>
      </c>
      <c r="BI3" s="17">
        <f t="shared" ref="BI3:BN3" si="3">(AU3-AT3)*100</f>
        <v>-4.9362735646406906</v>
      </c>
      <c r="BJ3" s="17">
        <f t="shared" si="3"/>
        <v>5.8411436329700503</v>
      </c>
      <c r="BK3" s="17">
        <f t="shared" si="3"/>
        <v>8.0494167668244909</v>
      </c>
      <c r="BL3" s="17">
        <f t="shared" si="3"/>
        <v>2.9381383663185794</v>
      </c>
      <c r="BM3" s="17">
        <f t="shared" si="3"/>
        <v>4.8282655062413475</v>
      </c>
      <c r="BN3" s="95">
        <f t="shared" si="3"/>
        <v>-0.9548677344812101</v>
      </c>
      <c r="BO3" s="81">
        <f>T3/M3</f>
        <v>2.046783625730994E-2</v>
      </c>
      <c r="BP3" s="15">
        <f>U3/N3</f>
        <v>1.4754098360655738E-2</v>
      </c>
      <c r="BQ3" s="15">
        <f>V3/O3</f>
        <v>2.0728142439542917E-2</v>
      </c>
      <c r="BR3" s="90">
        <f>W3/P3</f>
        <v>8.1821415866239772E-3</v>
      </c>
      <c r="BS3" s="91">
        <f>X3/Q3</f>
        <v>5.450733752620545E-2</v>
      </c>
      <c r="BT3" s="99">
        <f>(AE3-AD3)/AD3</f>
        <v>-7.6507862004224311E-2</v>
      </c>
      <c r="BU3" s="99">
        <f>(Q3-P3)/P3</f>
        <v>-0.15154749199573106</v>
      </c>
    </row>
    <row r="4" spans="1:73" x14ac:dyDescent="0.25">
      <c r="A4" s="3">
        <v>2</v>
      </c>
      <c r="B4" s="48" t="s">
        <v>28</v>
      </c>
      <c r="C4" s="51">
        <v>185</v>
      </c>
      <c r="D4" s="8">
        <v>185</v>
      </c>
      <c r="E4" s="27">
        <v>185</v>
      </c>
      <c r="F4" s="27">
        <v>183</v>
      </c>
      <c r="G4" s="27">
        <v>183</v>
      </c>
      <c r="H4" s="51"/>
      <c r="I4" s="8"/>
      <c r="J4" s="8"/>
      <c r="K4" s="8">
        <v>17</v>
      </c>
      <c r="L4" s="27">
        <v>17</v>
      </c>
      <c r="M4" s="51"/>
      <c r="N4" s="8"/>
      <c r="O4" s="8"/>
      <c r="P4" s="8"/>
      <c r="Q4" s="27"/>
      <c r="R4" s="51"/>
      <c r="S4" s="8"/>
      <c r="T4" s="8"/>
      <c r="U4" s="8"/>
      <c r="V4" s="8"/>
      <c r="W4" s="8"/>
      <c r="X4" s="27"/>
      <c r="Y4" s="51"/>
      <c r="Z4" s="8">
        <v>25.6</v>
      </c>
      <c r="AA4" s="8">
        <v>30.41</v>
      </c>
      <c r="AB4" s="8">
        <v>28.42</v>
      </c>
      <c r="AC4" s="8">
        <v>30.37</v>
      </c>
      <c r="AD4" s="8">
        <v>34.46</v>
      </c>
      <c r="AE4" s="27">
        <v>36.15</v>
      </c>
      <c r="AF4" s="73">
        <v>1725105</v>
      </c>
      <c r="AG4" s="9">
        <v>1637329</v>
      </c>
      <c r="AH4" s="9">
        <v>1982102</v>
      </c>
      <c r="AI4" s="9">
        <v>2513541</v>
      </c>
      <c r="AJ4" s="9">
        <v>2288095</v>
      </c>
      <c r="AK4" s="9">
        <v>2349659</v>
      </c>
      <c r="AL4" s="34">
        <v>2285278</v>
      </c>
      <c r="AM4" s="73">
        <v>133141</v>
      </c>
      <c r="AN4" s="9">
        <v>260797</v>
      </c>
      <c r="AO4" s="9">
        <v>444660</v>
      </c>
      <c r="AP4" s="9">
        <v>575055</v>
      </c>
      <c r="AQ4" s="9">
        <v>581049</v>
      </c>
      <c r="AR4" s="9">
        <v>467302</v>
      </c>
      <c r="AS4" s="34">
        <v>229720</v>
      </c>
      <c r="AT4" s="82">
        <f t="shared" si="0"/>
        <v>7.7178490584631082E-2</v>
      </c>
      <c r="AU4" s="18">
        <f t="shared" si="0"/>
        <v>0.1592819769270562</v>
      </c>
      <c r="AV4" s="18">
        <f t="shared" si="0"/>
        <v>0.22433759715695761</v>
      </c>
      <c r="AW4" s="18">
        <f t="shared" si="0"/>
        <v>0.22878282072979911</v>
      </c>
      <c r="AX4" s="18">
        <f t="shared" si="1"/>
        <v>0.25394443849577925</v>
      </c>
      <c r="AY4" s="18">
        <f t="shared" si="1"/>
        <v>0.19888077376334182</v>
      </c>
      <c r="AZ4" s="31">
        <f t="shared" ref="AZ4:AZ11" si="4">AS4/AL4</f>
        <v>0.10052168707702083</v>
      </c>
      <c r="BA4" s="82" t="s">
        <v>18</v>
      </c>
      <c r="BB4" s="19">
        <f t="shared" si="2"/>
        <v>8.2103486342425125</v>
      </c>
      <c r="BC4" s="19">
        <f t="shared" si="2"/>
        <v>14.715910657232653</v>
      </c>
      <c r="BD4" s="19">
        <f t="shared" si="2"/>
        <v>15.160433014516803</v>
      </c>
      <c r="BE4" s="19">
        <f t="shared" si="2"/>
        <v>17.676594791114816</v>
      </c>
      <c r="BF4" s="19">
        <f t="shared" ref="BF4:BF10" si="5">(AY4-AT4)*100</f>
        <v>12.170228317871073</v>
      </c>
      <c r="BG4" s="86">
        <f t="shared" ref="BG4:BG10" si="6">(AZ4-AU4)*100</f>
        <v>-5.8760289850035372</v>
      </c>
      <c r="BH4" s="29" t="s">
        <v>18</v>
      </c>
      <c r="BI4" s="20">
        <f t="shared" ref="BI4:BL5" si="7">(AU4-AT4)*100</f>
        <v>8.2103486342425125</v>
      </c>
      <c r="BJ4" s="20">
        <f t="shared" si="7"/>
        <v>6.5055620229901407</v>
      </c>
      <c r="BK4" s="20">
        <f t="shared" si="7"/>
        <v>0.44452235728414946</v>
      </c>
      <c r="BL4" s="20">
        <f t="shared" si="7"/>
        <v>2.5161617765980138</v>
      </c>
      <c r="BM4" s="20">
        <f t="shared" ref="BM4:BM11" si="8">(AY4-AX4)*100</f>
        <v>-5.5063664732437427</v>
      </c>
      <c r="BN4" s="32">
        <f t="shared" ref="BN4:BN11" si="9">(AZ4-AY4)*100</f>
        <v>-9.8359086686320989</v>
      </c>
      <c r="BO4" s="82"/>
      <c r="BP4" s="18"/>
      <c r="BQ4" s="18"/>
      <c r="BR4" s="18"/>
      <c r="BS4" s="31"/>
      <c r="BT4" s="100">
        <f t="shared" ref="BT4:BT11" si="10">(AE4-AD4)/AD4</f>
        <v>4.9042367962855417E-2</v>
      </c>
      <c r="BU4" s="100"/>
    </row>
    <row r="5" spans="1:73" x14ac:dyDescent="0.25">
      <c r="A5" s="3">
        <v>3</v>
      </c>
      <c r="B5" s="48" t="s">
        <v>29</v>
      </c>
      <c r="C5" s="51">
        <v>0</v>
      </c>
      <c r="D5" s="8">
        <v>0</v>
      </c>
      <c r="E5" s="27">
        <v>0</v>
      </c>
      <c r="F5" s="27">
        <v>38</v>
      </c>
      <c r="G5" s="27">
        <v>225</v>
      </c>
      <c r="H5" s="51">
        <v>21087</v>
      </c>
      <c r="I5" s="8">
        <v>20599</v>
      </c>
      <c r="J5" s="8">
        <v>20277</v>
      </c>
      <c r="K5" s="8">
        <v>10299</v>
      </c>
      <c r="L5" s="27">
        <v>10223</v>
      </c>
      <c r="M5" s="51">
        <v>3442</v>
      </c>
      <c r="N5" s="8">
        <v>3974</v>
      </c>
      <c r="O5" s="8">
        <v>3937</v>
      </c>
      <c r="P5" s="8">
        <v>3210</v>
      </c>
      <c r="Q5" s="27">
        <v>2518</v>
      </c>
      <c r="R5" s="51">
        <v>262</v>
      </c>
      <c r="S5" s="8">
        <v>15</v>
      </c>
      <c r="T5" s="8">
        <v>15</v>
      </c>
      <c r="U5" s="8">
        <v>10</v>
      </c>
      <c r="V5" s="8">
        <v>0</v>
      </c>
      <c r="W5" s="8">
        <v>0</v>
      </c>
      <c r="X5" s="27">
        <v>0</v>
      </c>
      <c r="Y5" s="51">
        <v>23.85</v>
      </c>
      <c r="Z5" s="21">
        <v>28.89</v>
      </c>
      <c r="AA5" s="8">
        <v>45.43</v>
      </c>
      <c r="AB5" s="8">
        <v>46.84</v>
      </c>
      <c r="AC5" s="8">
        <v>41.49</v>
      </c>
      <c r="AD5" s="8">
        <v>48.6</v>
      </c>
      <c r="AE5" s="27">
        <v>58.05</v>
      </c>
      <c r="AF5" s="73">
        <v>3268600</v>
      </c>
      <c r="AG5" s="9">
        <v>3251862</v>
      </c>
      <c r="AH5" s="9">
        <v>4874045</v>
      </c>
      <c r="AI5" s="9">
        <v>6494413</v>
      </c>
      <c r="AJ5" s="9">
        <v>5547203</v>
      </c>
      <c r="AK5" s="9">
        <v>6173874</v>
      </c>
      <c r="AL5" s="34">
        <v>6359590</v>
      </c>
      <c r="AM5" s="73">
        <v>368265</v>
      </c>
      <c r="AN5" s="9">
        <v>117953</v>
      </c>
      <c r="AO5" s="9">
        <v>59651</v>
      </c>
      <c r="AP5" s="9">
        <v>897132</v>
      </c>
      <c r="AQ5" s="9">
        <v>472675</v>
      </c>
      <c r="AR5" s="9">
        <v>644890</v>
      </c>
      <c r="AS5" s="34">
        <v>871318</v>
      </c>
      <c r="AT5" s="82">
        <f t="shared" si="0"/>
        <v>0.11266750290644313</v>
      </c>
      <c r="AU5" s="18">
        <f t="shared" si="0"/>
        <v>3.6272449445886694E-2</v>
      </c>
      <c r="AV5" s="18">
        <f t="shared" si="0"/>
        <v>1.2238500054882546E-2</v>
      </c>
      <c r="AW5" s="18">
        <f t="shared" si="0"/>
        <v>0.13813904351324746</v>
      </c>
      <c r="AX5" s="18">
        <f t="shared" si="1"/>
        <v>8.5209609239106629E-2</v>
      </c>
      <c r="AY5" s="18">
        <f t="shared" si="1"/>
        <v>0.10445467464998476</v>
      </c>
      <c r="AZ5" s="31">
        <f t="shared" si="4"/>
        <v>0.13700851784470383</v>
      </c>
      <c r="BA5" s="82" t="s">
        <v>18</v>
      </c>
      <c r="BB5" s="19">
        <f t="shared" si="2"/>
        <v>-7.6395053460556444</v>
      </c>
      <c r="BC5" s="19">
        <f t="shared" si="2"/>
        <v>-10.042900285156058</v>
      </c>
      <c r="BD5" s="19">
        <f t="shared" si="2"/>
        <v>2.547154060680433</v>
      </c>
      <c r="BE5" s="19">
        <f t="shared" si="2"/>
        <v>-2.7457893667336504</v>
      </c>
      <c r="BF5" s="19">
        <f t="shared" si="5"/>
        <v>-0.82128282564583732</v>
      </c>
      <c r="BG5" s="86">
        <f t="shared" si="6"/>
        <v>10.073606839881712</v>
      </c>
      <c r="BH5" s="29" t="s">
        <v>18</v>
      </c>
      <c r="BI5" s="20">
        <f t="shared" si="7"/>
        <v>-7.6395053460556444</v>
      </c>
      <c r="BJ5" s="20">
        <f t="shared" si="7"/>
        <v>-2.4033949391004148</v>
      </c>
      <c r="BK5" s="20">
        <f t="shared" si="7"/>
        <v>12.59005434583649</v>
      </c>
      <c r="BL5" s="20">
        <f t="shared" si="7"/>
        <v>-5.292943427414083</v>
      </c>
      <c r="BM5" s="20">
        <f t="shared" si="8"/>
        <v>1.9245065410878128</v>
      </c>
      <c r="BN5" s="32">
        <f t="shared" si="9"/>
        <v>3.2553843194719074</v>
      </c>
      <c r="BO5" s="82">
        <f t="shared" ref="BO5:BS6" si="11">T5/M5</f>
        <v>4.3579314352120858E-3</v>
      </c>
      <c r="BP5" s="18">
        <f t="shared" si="11"/>
        <v>2.5163563160543532E-3</v>
      </c>
      <c r="BQ5" s="18">
        <f t="shared" si="11"/>
        <v>0</v>
      </c>
      <c r="BR5" s="18">
        <f t="shared" si="11"/>
        <v>0</v>
      </c>
      <c r="BS5" s="31">
        <f t="shared" si="11"/>
        <v>0</v>
      </c>
      <c r="BT5" s="100">
        <f t="shared" si="10"/>
        <v>0.19444444444444436</v>
      </c>
      <c r="BU5" s="100">
        <f>(Q5-P5)/P5</f>
        <v>-0.21557632398753895</v>
      </c>
    </row>
    <row r="6" spans="1:73" x14ac:dyDescent="0.25">
      <c r="A6" s="22">
        <v>4</v>
      </c>
      <c r="B6" s="49" t="s">
        <v>30</v>
      </c>
      <c r="C6" s="51">
        <v>13</v>
      </c>
      <c r="D6" s="8">
        <v>13</v>
      </c>
      <c r="E6" s="27">
        <v>13</v>
      </c>
      <c r="F6" s="27">
        <v>13</v>
      </c>
      <c r="G6" s="27">
        <v>13</v>
      </c>
      <c r="H6" s="51">
        <v>10362</v>
      </c>
      <c r="I6" s="8">
        <v>10362</v>
      </c>
      <c r="J6" s="8">
        <v>10362</v>
      </c>
      <c r="K6" s="8">
        <v>10362</v>
      </c>
      <c r="L6" s="27">
        <v>10360</v>
      </c>
      <c r="M6" s="51">
        <v>713</v>
      </c>
      <c r="N6" s="8">
        <v>1250</v>
      </c>
      <c r="O6" s="8">
        <v>2466</v>
      </c>
      <c r="P6" s="8">
        <v>4194</v>
      </c>
      <c r="Q6" s="27">
        <v>4260</v>
      </c>
      <c r="R6" s="51">
        <v>0</v>
      </c>
      <c r="S6" s="8">
        <v>0</v>
      </c>
      <c r="T6" s="8">
        <v>0</v>
      </c>
      <c r="U6" s="8">
        <v>28</v>
      </c>
      <c r="V6" s="8">
        <v>62</v>
      </c>
      <c r="W6" s="8">
        <v>219</v>
      </c>
      <c r="X6" s="27">
        <v>329</v>
      </c>
      <c r="Y6" s="65"/>
      <c r="Z6" s="23"/>
      <c r="AA6" s="8">
        <v>41.75</v>
      </c>
      <c r="AB6" s="8">
        <v>43.76</v>
      </c>
      <c r="AC6" s="8">
        <v>45.28</v>
      </c>
      <c r="AD6" s="8">
        <v>48.68</v>
      </c>
      <c r="AE6" s="27">
        <v>51.43</v>
      </c>
      <c r="AF6" s="73"/>
      <c r="AG6" s="9"/>
      <c r="AH6" s="9"/>
      <c r="AI6" s="9">
        <v>4788504</v>
      </c>
      <c r="AJ6" s="9">
        <v>4346984</v>
      </c>
      <c r="AK6" s="9">
        <v>4772450</v>
      </c>
      <c r="AL6" s="34">
        <v>4946993</v>
      </c>
      <c r="AM6" s="73"/>
      <c r="AN6" s="9"/>
      <c r="AO6" s="9"/>
      <c r="AP6" s="9">
        <v>577770</v>
      </c>
      <c r="AQ6" s="9">
        <v>448109</v>
      </c>
      <c r="AR6" s="9">
        <v>135885</v>
      </c>
      <c r="AS6" s="34">
        <v>85489</v>
      </c>
      <c r="AT6" s="82"/>
      <c r="AU6" s="18"/>
      <c r="AV6" s="18"/>
      <c r="AW6" s="18">
        <f t="shared" ref="AW6:AW11" si="12">AP6/AI6</f>
        <v>0.12065772525197849</v>
      </c>
      <c r="AX6" s="18">
        <f t="shared" si="1"/>
        <v>0.10308503550967751</v>
      </c>
      <c r="AY6" s="18">
        <f t="shared" si="1"/>
        <v>2.8472796991063292E-2</v>
      </c>
      <c r="AZ6" s="31">
        <f t="shared" si="4"/>
        <v>1.7281002823331264E-2</v>
      </c>
      <c r="BA6" s="82" t="s">
        <v>18</v>
      </c>
      <c r="BB6" s="19"/>
      <c r="BC6" s="19"/>
      <c r="BD6" s="19"/>
      <c r="BE6" s="19"/>
      <c r="BF6" s="19"/>
      <c r="BG6" s="86"/>
      <c r="BH6" s="29" t="s">
        <v>18</v>
      </c>
      <c r="BI6" s="20"/>
      <c r="BJ6" s="20"/>
      <c r="BK6" s="20"/>
      <c r="BL6" s="20"/>
      <c r="BM6" s="20">
        <f t="shared" si="8"/>
        <v>-7.4612238518614218</v>
      </c>
      <c r="BN6" s="32">
        <f t="shared" si="9"/>
        <v>-1.1191794167732028</v>
      </c>
      <c r="BO6" s="82">
        <f t="shared" si="11"/>
        <v>0</v>
      </c>
      <c r="BP6" s="18">
        <f t="shared" si="11"/>
        <v>2.24E-2</v>
      </c>
      <c r="BQ6" s="18">
        <f t="shared" si="11"/>
        <v>2.5141930251419302E-2</v>
      </c>
      <c r="BR6" s="18">
        <f t="shared" si="11"/>
        <v>5.2217453505007151E-2</v>
      </c>
      <c r="BS6" s="31">
        <f t="shared" si="11"/>
        <v>7.7230046948356806E-2</v>
      </c>
      <c r="BT6" s="100">
        <f t="shared" si="10"/>
        <v>5.6491372226787184E-2</v>
      </c>
      <c r="BU6" s="100">
        <f>(Q6-P6)/P6</f>
        <v>1.5736766809728183E-2</v>
      </c>
    </row>
    <row r="7" spans="1:73" x14ac:dyDescent="0.25">
      <c r="A7" s="3">
        <v>5</v>
      </c>
      <c r="B7" s="48" t="s">
        <v>31</v>
      </c>
      <c r="C7" s="51">
        <v>5173</v>
      </c>
      <c r="D7" s="8">
        <v>5199</v>
      </c>
      <c r="E7" s="27">
        <v>5181</v>
      </c>
      <c r="F7" s="27">
        <v>4000</v>
      </c>
      <c r="G7" s="27">
        <v>5235</v>
      </c>
      <c r="H7" s="51"/>
      <c r="I7" s="8"/>
      <c r="J7" s="8"/>
      <c r="K7" s="8">
        <v>0</v>
      </c>
      <c r="L7" s="27">
        <v>0</v>
      </c>
      <c r="M7" s="51"/>
      <c r="N7" s="8"/>
      <c r="O7" s="8"/>
      <c r="P7" s="61"/>
      <c r="Q7" s="63">
        <v>57904</v>
      </c>
      <c r="R7" s="51"/>
      <c r="S7" s="8"/>
      <c r="T7" s="8"/>
      <c r="U7" s="8"/>
      <c r="V7" s="8"/>
      <c r="W7" s="61"/>
      <c r="X7" s="63">
        <v>548</v>
      </c>
      <c r="Y7" s="51"/>
      <c r="Z7" s="8">
        <v>21.43</v>
      </c>
      <c r="AA7" s="8">
        <v>30.76</v>
      </c>
      <c r="AB7" s="8">
        <v>41.88</v>
      </c>
      <c r="AC7" s="8">
        <v>30.65</v>
      </c>
      <c r="AD7" s="8">
        <v>38.090000000000003</v>
      </c>
      <c r="AE7" s="27">
        <v>41.23</v>
      </c>
      <c r="AF7" s="73">
        <v>48488955</v>
      </c>
      <c r="AG7" s="9">
        <v>49787479</v>
      </c>
      <c r="AH7" s="9">
        <v>73929219</v>
      </c>
      <c r="AI7" s="9">
        <v>100080397</v>
      </c>
      <c r="AJ7" s="9">
        <v>85531124</v>
      </c>
      <c r="AK7" s="9">
        <v>93267919</v>
      </c>
      <c r="AL7" s="34">
        <v>102616507.69</v>
      </c>
      <c r="AM7" s="73">
        <v>1163020</v>
      </c>
      <c r="AN7" s="9">
        <v>1892954</v>
      </c>
      <c r="AO7" s="9">
        <v>1989763</v>
      </c>
      <c r="AP7" s="9">
        <v>3856702</v>
      </c>
      <c r="AQ7" s="9">
        <v>6018433</v>
      </c>
      <c r="AR7" s="9">
        <v>6736597</v>
      </c>
      <c r="AS7" s="34">
        <v>5267711.3600000003</v>
      </c>
      <c r="AT7" s="82">
        <f t="shared" ref="AT7:AV10" si="13">AM7/AF7</f>
        <v>2.3985256023768713E-2</v>
      </c>
      <c r="AU7" s="18">
        <f t="shared" si="13"/>
        <v>3.8020683875156641E-2</v>
      </c>
      <c r="AV7" s="18">
        <f t="shared" si="13"/>
        <v>2.691443284420467E-2</v>
      </c>
      <c r="AW7" s="18">
        <f t="shared" si="12"/>
        <v>3.8536038181383313E-2</v>
      </c>
      <c r="AX7" s="18">
        <f t="shared" si="1"/>
        <v>7.0365414582883298E-2</v>
      </c>
      <c r="AY7" s="18">
        <f t="shared" si="1"/>
        <v>7.2228447597292272E-2</v>
      </c>
      <c r="AZ7" s="31">
        <f t="shared" si="4"/>
        <v>5.1333956675991423E-2</v>
      </c>
      <c r="BA7" s="82" t="s">
        <v>18</v>
      </c>
      <c r="BB7" s="19">
        <f t="shared" ref="BB7:BE10" si="14">(AU7-$AT7)*100</f>
        <v>1.4035427851387929</v>
      </c>
      <c r="BC7" s="19">
        <f t="shared" si="14"/>
        <v>0.29291768204359575</v>
      </c>
      <c r="BD7" s="19">
        <f t="shared" si="14"/>
        <v>1.4550782157614601</v>
      </c>
      <c r="BE7" s="19">
        <f t="shared" si="14"/>
        <v>4.6380158559114584</v>
      </c>
      <c r="BF7" s="19">
        <f t="shared" si="5"/>
        <v>4.8243191573523561</v>
      </c>
      <c r="BG7" s="86">
        <f t="shared" si="6"/>
        <v>1.3313272800834781</v>
      </c>
      <c r="BH7" s="29" t="s">
        <v>18</v>
      </c>
      <c r="BI7" s="20">
        <f t="shared" ref="BI7:BK11" si="15">(AU7-AT7)*100</f>
        <v>1.4035427851387929</v>
      </c>
      <c r="BJ7" s="20">
        <f t="shared" si="15"/>
        <v>-1.110625103095197</v>
      </c>
      <c r="BK7" s="20">
        <f t="shared" si="15"/>
        <v>1.1621605337178642</v>
      </c>
      <c r="BL7" s="20">
        <f t="shared" ref="BL7:BL11" si="16">(AX7-AW7)*100</f>
        <v>3.1829376401499987</v>
      </c>
      <c r="BM7" s="20">
        <f t="shared" si="8"/>
        <v>0.18630330144089741</v>
      </c>
      <c r="BN7" s="32">
        <f t="shared" si="9"/>
        <v>-2.089449092130085</v>
      </c>
      <c r="BO7" s="82"/>
      <c r="BP7" s="18"/>
      <c r="BQ7" s="18"/>
      <c r="BR7" s="18"/>
      <c r="BS7" s="31">
        <f>X7/Q7</f>
        <v>9.4639403150041448E-3</v>
      </c>
      <c r="BT7" s="100">
        <f t="shared" si="10"/>
        <v>8.2436334996061775E-2</v>
      </c>
      <c r="BU7" s="100"/>
    </row>
    <row r="8" spans="1:73" x14ac:dyDescent="0.25">
      <c r="A8" s="3">
        <v>6</v>
      </c>
      <c r="B8" s="48" t="s">
        <v>33</v>
      </c>
      <c r="C8" s="51">
        <v>570</v>
      </c>
      <c r="D8" s="8">
        <v>565</v>
      </c>
      <c r="E8" s="27">
        <v>560</v>
      </c>
      <c r="F8" s="27">
        <v>563</v>
      </c>
      <c r="G8" s="27">
        <v>568</v>
      </c>
      <c r="H8" s="51"/>
      <c r="I8" s="8"/>
      <c r="J8" s="8"/>
      <c r="K8" s="8">
        <v>309</v>
      </c>
      <c r="L8" s="27">
        <v>300</v>
      </c>
      <c r="M8" s="51"/>
      <c r="N8" s="8"/>
      <c r="O8" s="8"/>
      <c r="P8" s="8">
        <v>60</v>
      </c>
      <c r="Q8" s="27">
        <v>40</v>
      </c>
      <c r="R8" s="51"/>
      <c r="S8" s="8"/>
      <c r="T8" s="8"/>
      <c r="U8" s="8"/>
      <c r="V8" s="8"/>
      <c r="W8" s="8">
        <v>3</v>
      </c>
      <c r="X8" s="27">
        <v>5</v>
      </c>
      <c r="Y8" s="51">
        <v>25.73</v>
      </c>
      <c r="Z8" s="8">
        <v>39.950000000000003</v>
      </c>
      <c r="AA8" s="8">
        <v>46.66</v>
      </c>
      <c r="AB8" s="8">
        <v>46.1</v>
      </c>
      <c r="AC8" s="8">
        <v>48.36</v>
      </c>
      <c r="AD8" s="8">
        <v>48.5</v>
      </c>
      <c r="AE8" s="27">
        <v>49.35</v>
      </c>
      <c r="AF8" s="73">
        <v>5571675</v>
      </c>
      <c r="AG8" s="9">
        <v>6379645</v>
      </c>
      <c r="AH8" s="9">
        <v>9600663</v>
      </c>
      <c r="AI8" s="9">
        <v>10938187</v>
      </c>
      <c r="AJ8" s="9">
        <v>8713439</v>
      </c>
      <c r="AK8" s="9">
        <v>8170755</v>
      </c>
      <c r="AL8" s="34">
        <v>4316386</v>
      </c>
      <c r="AM8" s="73">
        <v>109723</v>
      </c>
      <c r="AN8" s="9">
        <v>219066</v>
      </c>
      <c r="AO8" s="9">
        <v>345817</v>
      </c>
      <c r="AP8" s="9">
        <v>929621</v>
      </c>
      <c r="AQ8" s="104">
        <v>475487</v>
      </c>
      <c r="AR8" s="9">
        <v>301667</v>
      </c>
      <c r="AS8" s="34">
        <v>120600</v>
      </c>
      <c r="AT8" s="82">
        <f t="shared" si="13"/>
        <v>1.9693000758299793E-2</v>
      </c>
      <c r="AU8" s="18">
        <f t="shared" si="13"/>
        <v>3.4338274308366688E-2</v>
      </c>
      <c r="AV8" s="18">
        <f t="shared" si="13"/>
        <v>3.6020116527368994E-2</v>
      </c>
      <c r="AW8" s="18">
        <f t="shared" si="12"/>
        <v>8.4988581745768288E-2</v>
      </c>
      <c r="AX8" s="18">
        <f t="shared" si="1"/>
        <v>5.4569384143275688E-2</v>
      </c>
      <c r="AY8" s="18">
        <f t="shared" si="1"/>
        <v>3.6920333555467026E-2</v>
      </c>
      <c r="AZ8" s="31">
        <f t="shared" si="4"/>
        <v>2.7940040580244678E-2</v>
      </c>
      <c r="BA8" s="82" t="s">
        <v>18</v>
      </c>
      <c r="BB8" s="19">
        <f t="shared" si="14"/>
        <v>1.4645273550066895</v>
      </c>
      <c r="BC8" s="19">
        <f t="shared" si="14"/>
        <v>1.63271157690692</v>
      </c>
      <c r="BD8" s="19">
        <f t="shared" si="14"/>
        <v>6.5295580987468487</v>
      </c>
      <c r="BE8" s="19">
        <f t="shared" si="14"/>
        <v>3.4876383384975895</v>
      </c>
      <c r="BF8" s="19">
        <f t="shared" si="5"/>
        <v>1.7227332797167234</v>
      </c>
      <c r="BG8" s="86">
        <f t="shared" si="6"/>
        <v>-0.63982337281220103</v>
      </c>
      <c r="BH8" s="29" t="s">
        <v>18</v>
      </c>
      <c r="BI8" s="20">
        <f t="shared" si="15"/>
        <v>1.4645273550066895</v>
      </c>
      <c r="BJ8" s="20">
        <f t="shared" si="15"/>
        <v>0.16818422190023052</v>
      </c>
      <c r="BK8" s="20">
        <f t="shared" si="15"/>
        <v>4.8968465218399295</v>
      </c>
      <c r="BL8" s="20">
        <f t="shared" si="16"/>
        <v>-3.04191976024926</v>
      </c>
      <c r="BM8" s="20">
        <f t="shared" si="8"/>
        <v>-1.7649050587808661</v>
      </c>
      <c r="BN8" s="32">
        <f t="shared" si="9"/>
        <v>-0.89802929752223482</v>
      </c>
      <c r="BO8" s="82"/>
      <c r="BP8" s="18"/>
      <c r="BQ8" s="18"/>
      <c r="BR8" s="18">
        <f>W8/P8</f>
        <v>0.05</v>
      </c>
      <c r="BS8" s="31">
        <f>X8/Q8</f>
        <v>0.125</v>
      </c>
      <c r="BT8" s="100">
        <f t="shared" si="10"/>
        <v>1.7525773195876317E-2</v>
      </c>
      <c r="BU8" s="100">
        <f>(Q8-P8)/P8</f>
        <v>-0.33333333333333331</v>
      </c>
    </row>
    <row r="9" spans="1:73" x14ac:dyDescent="0.25">
      <c r="A9" s="3">
        <v>7</v>
      </c>
      <c r="B9" s="48" t="s">
        <v>32</v>
      </c>
      <c r="C9" s="51">
        <v>15</v>
      </c>
      <c r="D9" s="8">
        <v>14</v>
      </c>
      <c r="E9" s="27">
        <v>13</v>
      </c>
      <c r="F9" s="27">
        <v>16</v>
      </c>
      <c r="G9" s="27">
        <v>16</v>
      </c>
      <c r="H9" s="51">
        <v>12091</v>
      </c>
      <c r="I9" s="8">
        <v>12168</v>
      </c>
      <c r="J9" s="8">
        <v>12264</v>
      </c>
      <c r="K9" s="8">
        <v>12263</v>
      </c>
      <c r="L9" s="27">
        <v>12254</v>
      </c>
      <c r="M9" s="51">
        <v>2568</v>
      </c>
      <c r="N9" s="8">
        <v>2853</v>
      </c>
      <c r="O9" s="8">
        <v>3566</v>
      </c>
      <c r="P9" s="8">
        <v>1644</v>
      </c>
      <c r="Q9" s="27">
        <v>197</v>
      </c>
      <c r="R9" s="51">
        <v>64</v>
      </c>
      <c r="S9" s="8">
        <v>43</v>
      </c>
      <c r="T9" s="8">
        <v>18</v>
      </c>
      <c r="U9" s="8">
        <v>68</v>
      </c>
      <c r="V9" s="8">
        <v>55</v>
      </c>
      <c r="W9" s="8">
        <v>71</v>
      </c>
      <c r="X9" s="27">
        <v>62</v>
      </c>
      <c r="Y9" s="51">
        <v>24.57</v>
      </c>
      <c r="Z9" s="8">
        <v>28.22</v>
      </c>
      <c r="AA9" s="8">
        <v>30.95</v>
      </c>
      <c r="AB9" s="8">
        <v>38.07</v>
      </c>
      <c r="AC9" s="8">
        <v>38.07</v>
      </c>
      <c r="AD9" s="8">
        <v>38.07</v>
      </c>
      <c r="AE9" s="8">
        <v>38.07</v>
      </c>
      <c r="AF9" s="73">
        <v>3296295</v>
      </c>
      <c r="AG9" s="9">
        <v>3335382</v>
      </c>
      <c r="AH9" s="9">
        <v>3716163</v>
      </c>
      <c r="AI9" s="9">
        <v>4908046</v>
      </c>
      <c r="AJ9" s="9">
        <v>5594684</v>
      </c>
      <c r="AK9" s="9">
        <v>4771303</v>
      </c>
      <c r="AL9" s="34">
        <v>4374495</v>
      </c>
      <c r="AM9" s="73">
        <v>141960</v>
      </c>
      <c r="AN9" s="9">
        <v>48603</v>
      </c>
      <c r="AO9" s="9">
        <v>223934</v>
      </c>
      <c r="AP9" s="9">
        <v>540046</v>
      </c>
      <c r="AQ9" s="9">
        <v>825823</v>
      </c>
      <c r="AR9" s="9">
        <v>336697</v>
      </c>
      <c r="AS9" s="34">
        <v>185750</v>
      </c>
      <c r="AT9" s="82">
        <f t="shared" si="13"/>
        <v>4.3066533790209915E-2</v>
      </c>
      <c r="AU9" s="18">
        <f t="shared" si="13"/>
        <v>1.4571944083166486E-2</v>
      </c>
      <c r="AV9" s="18">
        <f t="shared" si="13"/>
        <v>6.0259466551924663E-2</v>
      </c>
      <c r="AW9" s="18">
        <f t="shared" si="12"/>
        <v>0.11003279105371058</v>
      </c>
      <c r="AX9" s="18">
        <f t="shared" si="1"/>
        <v>0.14760851551222554</v>
      </c>
      <c r="AY9" s="18">
        <f t="shared" si="1"/>
        <v>7.0567096661016918E-2</v>
      </c>
      <c r="AZ9" s="31">
        <f t="shared" si="4"/>
        <v>4.2462044190243672E-2</v>
      </c>
      <c r="BA9" s="82"/>
      <c r="BB9" s="19">
        <f t="shared" si="14"/>
        <v>-2.849458970704343</v>
      </c>
      <c r="BC9" s="19">
        <f t="shared" si="14"/>
        <v>1.7192932761714748</v>
      </c>
      <c r="BD9" s="19">
        <f t="shared" si="14"/>
        <v>6.6966257263500664</v>
      </c>
      <c r="BE9" s="19">
        <f t="shared" si="14"/>
        <v>10.454198172201561</v>
      </c>
      <c r="BF9" s="19">
        <f>(AY9-AT9)*100</f>
        <v>2.7500562870807004</v>
      </c>
      <c r="BG9" s="86">
        <f t="shared" si="6"/>
        <v>2.7890100107077189</v>
      </c>
      <c r="BH9" s="29"/>
      <c r="BI9" s="20">
        <f t="shared" si="15"/>
        <v>-2.849458970704343</v>
      </c>
      <c r="BJ9" s="20">
        <f t="shared" si="15"/>
        <v>4.5687522468758175</v>
      </c>
      <c r="BK9" s="20">
        <f t="shared" si="15"/>
        <v>4.9773324501785918</v>
      </c>
      <c r="BL9" s="20">
        <f t="shared" si="16"/>
        <v>3.7575724458514954</v>
      </c>
      <c r="BM9" s="20">
        <f t="shared" si="8"/>
        <v>-7.7041418851208618</v>
      </c>
      <c r="BN9" s="32">
        <f t="shared" si="9"/>
        <v>-2.8105052470773244</v>
      </c>
      <c r="BO9" s="82">
        <f t="shared" ref="BO9:BQ10" si="17">T9/M9</f>
        <v>7.0093457943925233E-3</v>
      </c>
      <c r="BP9" s="18">
        <f t="shared" si="17"/>
        <v>2.3834560112162635E-2</v>
      </c>
      <c r="BQ9" s="18">
        <f t="shared" si="17"/>
        <v>1.5423443634324173E-2</v>
      </c>
      <c r="BR9" s="18">
        <f>W9/P9</f>
        <v>4.3187347931873482E-2</v>
      </c>
      <c r="BS9" s="31">
        <f>X9/Q9</f>
        <v>0.31472081218274112</v>
      </c>
      <c r="BT9" s="100">
        <f t="shared" si="10"/>
        <v>0</v>
      </c>
      <c r="BU9" s="100">
        <f>(Q9-P9)/P9</f>
        <v>-0.88017031630170317</v>
      </c>
    </row>
    <row r="10" spans="1:73" x14ac:dyDescent="0.25">
      <c r="A10" s="3">
        <v>8</v>
      </c>
      <c r="B10" s="48" t="s">
        <v>34</v>
      </c>
      <c r="C10" s="51">
        <v>20</v>
      </c>
      <c r="D10" s="8">
        <v>22</v>
      </c>
      <c r="E10" s="27">
        <v>28</v>
      </c>
      <c r="F10" s="27">
        <v>29</v>
      </c>
      <c r="G10" s="27">
        <v>26</v>
      </c>
      <c r="H10" s="51">
        <v>14640</v>
      </c>
      <c r="I10" s="8">
        <v>14570</v>
      </c>
      <c r="J10" s="8">
        <v>14420</v>
      </c>
      <c r="K10" s="8">
        <v>14296</v>
      </c>
      <c r="L10" s="27">
        <v>14414</v>
      </c>
      <c r="M10" s="51">
        <v>14702</v>
      </c>
      <c r="N10" s="8">
        <v>2012</v>
      </c>
      <c r="O10" s="8">
        <v>2884</v>
      </c>
      <c r="P10" s="8">
        <v>2294</v>
      </c>
      <c r="Q10" s="27">
        <v>2041</v>
      </c>
      <c r="R10" s="51">
        <v>307</v>
      </c>
      <c r="S10" s="8">
        <v>198</v>
      </c>
      <c r="T10" s="8">
        <v>265</v>
      </c>
      <c r="U10" s="8">
        <v>805</v>
      </c>
      <c r="V10" s="8">
        <v>1015</v>
      </c>
      <c r="W10" s="8">
        <v>857</v>
      </c>
      <c r="X10" s="27">
        <v>676</v>
      </c>
      <c r="Y10" s="51">
        <v>22.93</v>
      </c>
      <c r="Z10" s="8">
        <v>34.950000000000003</v>
      </c>
      <c r="AA10" s="8">
        <v>42.79</v>
      </c>
      <c r="AB10" s="8">
        <v>41.49</v>
      </c>
      <c r="AC10" s="8">
        <v>41.26</v>
      </c>
      <c r="AD10" s="8">
        <v>41.47</v>
      </c>
      <c r="AE10" s="27">
        <v>50.51</v>
      </c>
      <c r="AF10" s="73">
        <v>3630849</v>
      </c>
      <c r="AG10" s="9">
        <v>3695727</v>
      </c>
      <c r="AH10" s="9">
        <v>5404879</v>
      </c>
      <c r="AI10" s="9">
        <v>7081721</v>
      </c>
      <c r="AJ10" s="9">
        <v>5772467</v>
      </c>
      <c r="AK10" s="9">
        <v>5965304.5099999998</v>
      </c>
      <c r="AL10" s="34">
        <v>6508451</v>
      </c>
      <c r="AM10" s="73">
        <v>217850</v>
      </c>
      <c r="AN10" s="9">
        <v>203709</v>
      </c>
      <c r="AO10" s="9">
        <v>587648</v>
      </c>
      <c r="AP10" s="9">
        <v>724451</v>
      </c>
      <c r="AQ10" s="9">
        <v>604021</v>
      </c>
      <c r="AR10" s="9">
        <v>433599.65</v>
      </c>
      <c r="AS10" s="34">
        <v>661806</v>
      </c>
      <c r="AT10" s="82">
        <f t="shared" si="13"/>
        <v>5.9999741107382876E-2</v>
      </c>
      <c r="AU10" s="18">
        <f t="shared" si="13"/>
        <v>5.512014280275572E-2</v>
      </c>
      <c r="AV10" s="18">
        <f t="shared" si="13"/>
        <v>0.10872546822972355</v>
      </c>
      <c r="AW10" s="18">
        <f t="shared" si="12"/>
        <v>0.10229872089002094</v>
      </c>
      <c r="AX10" s="18">
        <f t="shared" si="1"/>
        <v>0.10463827684073378</v>
      </c>
      <c r="AY10" s="18">
        <f t="shared" si="1"/>
        <v>7.2686926421464446E-2</v>
      </c>
      <c r="AZ10" s="31">
        <f t="shared" si="4"/>
        <v>0.10168410271506999</v>
      </c>
      <c r="BA10" s="82"/>
      <c r="BB10" s="19">
        <f t="shared" si="14"/>
        <v>-0.48795983046271557</v>
      </c>
      <c r="BC10" s="19">
        <f t="shared" si="14"/>
        <v>4.8725727122340672</v>
      </c>
      <c r="BD10" s="19">
        <f t="shared" si="14"/>
        <v>4.2298979782638062</v>
      </c>
      <c r="BE10" s="19">
        <f t="shared" si="14"/>
        <v>4.4638535733350899</v>
      </c>
      <c r="BF10" s="19">
        <f t="shared" si="5"/>
        <v>1.268718531408157</v>
      </c>
      <c r="BG10" s="86">
        <f t="shared" si="6"/>
        <v>4.6563959912314266</v>
      </c>
      <c r="BH10" s="29"/>
      <c r="BI10" s="20">
        <f t="shared" si="15"/>
        <v>-0.48795983046271557</v>
      </c>
      <c r="BJ10" s="20">
        <f t="shared" si="15"/>
        <v>5.3605325426967827</v>
      </c>
      <c r="BK10" s="20">
        <f t="shared" si="15"/>
        <v>-0.64267473397026098</v>
      </c>
      <c r="BL10" s="20">
        <f t="shared" si="16"/>
        <v>0.2339555950712835</v>
      </c>
      <c r="BM10" s="20">
        <f t="shared" si="8"/>
        <v>-3.1951350419269331</v>
      </c>
      <c r="BN10" s="32">
        <f t="shared" si="9"/>
        <v>2.8997176293605542</v>
      </c>
      <c r="BO10" s="82">
        <f t="shared" si="17"/>
        <v>1.8024758536253571E-2</v>
      </c>
      <c r="BP10" s="18">
        <f t="shared" si="17"/>
        <v>0.4000994035785288</v>
      </c>
      <c r="BQ10" s="18">
        <f t="shared" si="17"/>
        <v>0.35194174757281554</v>
      </c>
      <c r="BR10" s="18">
        <f>W10/P10</f>
        <v>0.37358326068003489</v>
      </c>
      <c r="BS10" s="31">
        <f>X10/Q10</f>
        <v>0.33121019108280253</v>
      </c>
      <c r="BT10" s="100">
        <f t="shared" si="10"/>
        <v>0.21798890764408005</v>
      </c>
      <c r="BU10" s="100">
        <f>(Q10-P10)/P10</f>
        <v>-0.11028770706190061</v>
      </c>
    </row>
    <row r="11" spans="1:73" ht="15.75" thickBot="1" x14ac:dyDescent="0.3">
      <c r="A11" s="3">
        <v>9</v>
      </c>
      <c r="B11" s="48" t="s">
        <v>40</v>
      </c>
      <c r="C11" s="52"/>
      <c r="D11" s="53"/>
      <c r="E11" s="54"/>
      <c r="F11" s="54">
        <v>762</v>
      </c>
      <c r="G11" s="54">
        <v>835</v>
      </c>
      <c r="H11" s="52"/>
      <c r="I11" s="53"/>
      <c r="J11" s="53"/>
      <c r="K11" s="53">
        <v>75</v>
      </c>
      <c r="L11" s="54">
        <v>69</v>
      </c>
      <c r="M11" s="52"/>
      <c r="N11" s="53">
        <v>8853</v>
      </c>
      <c r="O11" s="53">
        <v>7896</v>
      </c>
      <c r="P11" s="53">
        <v>7814</v>
      </c>
      <c r="Q11" s="54">
        <v>7876</v>
      </c>
      <c r="R11" s="52"/>
      <c r="S11" s="53"/>
      <c r="T11" s="53"/>
      <c r="U11" s="53">
        <v>386</v>
      </c>
      <c r="V11" s="53">
        <v>406</v>
      </c>
      <c r="W11" s="53">
        <v>49</v>
      </c>
      <c r="X11" s="54">
        <v>330</v>
      </c>
      <c r="Y11" s="52"/>
      <c r="Z11" s="53"/>
      <c r="AA11" s="53">
        <v>51.04</v>
      </c>
      <c r="AB11" s="53">
        <v>35.630000000000003</v>
      </c>
      <c r="AC11" s="53">
        <v>38.81</v>
      </c>
      <c r="AD11" s="53">
        <v>40.159999999999997</v>
      </c>
      <c r="AE11" s="54">
        <v>42.73</v>
      </c>
      <c r="AF11" s="52"/>
      <c r="AG11" s="53"/>
      <c r="AH11" s="53"/>
      <c r="AI11" s="53">
        <v>15042770.02</v>
      </c>
      <c r="AJ11" s="74">
        <v>11171260.85</v>
      </c>
      <c r="AK11" s="53">
        <v>12804031</v>
      </c>
      <c r="AL11" s="54">
        <v>13610486</v>
      </c>
      <c r="AM11" s="76"/>
      <c r="AN11" s="74"/>
      <c r="AO11" s="74"/>
      <c r="AP11" s="74">
        <v>2144999.75</v>
      </c>
      <c r="AQ11" s="74">
        <v>1568462.1</v>
      </c>
      <c r="AR11" s="74">
        <v>1545215</v>
      </c>
      <c r="AS11" s="77">
        <v>1233893</v>
      </c>
      <c r="AT11" s="83"/>
      <c r="AU11" s="84"/>
      <c r="AV11" s="84"/>
      <c r="AW11" s="84">
        <f t="shared" si="12"/>
        <v>0.14259340182347613</v>
      </c>
      <c r="AX11" s="92">
        <f t="shared" si="1"/>
        <v>0.14040152862422867</v>
      </c>
      <c r="AY11" s="92">
        <f t="shared" si="1"/>
        <v>0.12068191649957737</v>
      </c>
      <c r="AZ11" s="93">
        <f t="shared" si="4"/>
        <v>9.0657526850988268E-2</v>
      </c>
      <c r="BA11" s="83"/>
      <c r="BB11" s="87"/>
      <c r="BC11" s="87"/>
      <c r="BD11" s="87"/>
      <c r="BE11" s="87"/>
      <c r="BF11" s="87"/>
      <c r="BG11" s="88"/>
      <c r="BH11" s="94"/>
      <c r="BI11" s="89">
        <f t="shared" si="15"/>
        <v>0</v>
      </c>
      <c r="BJ11" s="89">
        <f t="shared" si="15"/>
        <v>0</v>
      </c>
      <c r="BK11" s="89">
        <f t="shared" si="15"/>
        <v>14.259340182347612</v>
      </c>
      <c r="BL11" s="89">
        <f t="shared" si="16"/>
        <v>-0.21918731992474627</v>
      </c>
      <c r="BM11" s="89">
        <f t="shared" si="8"/>
        <v>-1.97196121246513</v>
      </c>
      <c r="BN11" s="96">
        <f t="shared" si="9"/>
        <v>-3.0024389648589098</v>
      </c>
      <c r="BO11" s="83"/>
      <c r="BP11" s="84">
        <f>U11/N11</f>
        <v>4.3601039195752853E-2</v>
      </c>
      <c r="BQ11" s="84">
        <f>V11/O11</f>
        <v>5.1418439716312055E-2</v>
      </c>
      <c r="BR11" s="97">
        <f>W11/P11</f>
        <v>6.2707960071666244E-3</v>
      </c>
      <c r="BS11" s="98">
        <f>X11/Q11</f>
        <v>4.189944134078212E-2</v>
      </c>
      <c r="BT11" s="101">
        <f t="shared" si="10"/>
        <v>6.3994023904382483E-2</v>
      </c>
      <c r="BU11" s="101">
        <f>(Q11-P11)/P11</f>
        <v>7.9344765804965443E-3</v>
      </c>
    </row>
    <row r="12" spans="1:73" ht="15.75" thickBot="1" x14ac:dyDescent="0.3">
      <c r="A12" s="10"/>
      <c r="B12" s="128" t="s">
        <v>38</v>
      </c>
      <c r="C12" s="64">
        <f t="shared" ref="C12:X12" si="18">SUM(C3:C11)</f>
        <v>5995</v>
      </c>
      <c r="D12" s="45">
        <f t="shared" si="18"/>
        <v>6020</v>
      </c>
      <c r="E12" s="45">
        <f t="shared" si="18"/>
        <v>6005</v>
      </c>
      <c r="F12" s="45">
        <f t="shared" si="18"/>
        <v>5629</v>
      </c>
      <c r="G12" s="45">
        <f t="shared" si="18"/>
        <v>7135</v>
      </c>
      <c r="H12" s="45">
        <f t="shared" si="18"/>
        <v>64412</v>
      </c>
      <c r="I12" s="56">
        <f t="shared" si="18"/>
        <v>63824</v>
      </c>
      <c r="J12" s="57">
        <f t="shared" si="18"/>
        <v>63366</v>
      </c>
      <c r="K12" s="58">
        <f t="shared" si="18"/>
        <v>53631</v>
      </c>
      <c r="L12" s="58">
        <f t="shared" si="18"/>
        <v>53944</v>
      </c>
      <c r="M12" s="60">
        <f t="shared" si="18"/>
        <v>24503</v>
      </c>
      <c r="N12" s="60">
        <f t="shared" si="18"/>
        <v>22602</v>
      </c>
      <c r="O12" s="60">
        <f t="shared" si="18"/>
        <v>24512</v>
      </c>
      <c r="P12" s="60">
        <f t="shared" si="18"/>
        <v>22027</v>
      </c>
      <c r="Q12" s="60">
        <f t="shared" si="18"/>
        <v>77221</v>
      </c>
      <c r="R12" s="60">
        <f t="shared" si="18"/>
        <v>741</v>
      </c>
      <c r="S12" s="60">
        <f t="shared" si="18"/>
        <v>326</v>
      </c>
      <c r="T12" s="60">
        <f t="shared" si="18"/>
        <v>361</v>
      </c>
      <c r="U12" s="60">
        <f t="shared" si="18"/>
        <v>1351</v>
      </c>
      <c r="V12" s="60">
        <f t="shared" si="18"/>
        <v>1616</v>
      </c>
      <c r="W12" s="60">
        <f t="shared" si="18"/>
        <v>1222</v>
      </c>
      <c r="X12" s="60">
        <f t="shared" si="18"/>
        <v>2080</v>
      </c>
      <c r="Y12" s="64"/>
      <c r="Z12" s="64"/>
      <c r="AA12" s="64"/>
      <c r="AB12" s="64"/>
      <c r="AC12" s="64"/>
      <c r="AD12" s="64"/>
      <c r="AE12" s="64"/>
      <c r="AF12" s="70">
        <f t="shared" ref="AF12:AS12" si="19">SUM(AF3:AF11)</f>
        <v>66963668</v>
      </c>
      <c r="AG12" s="70">
        <f t="shared" si="19"/>
        <v>69160340</v>
      </c>
      <c r="AH12" s="71">
        <f t="shared" si="19"/>
        <v>100859454</v>
      </c>
      <c r="AI12" s="71">
        <f t="shared" si="19"/>
        <v>154018926.02000001</v>
      </c>
      <c r="AJ12" s="71">
        <f t="shared" si="19"/>
        <v>130932681.84999999</v>
      </c>
      <c r="AK12" s="60">
        <f t="shared" si="19"/>
        <v>140333016.50999999</v>
      </c>
      <c r="AL12" s="60">
        <f t="shared" si="19"/>
        <v>147200909.00999999</v>
      </c>
      <c r="AM12" s="60">
        <f t="shared" si="19"/>
        <v>2187937</v>
      </c>
      <c r="AN12" s="60">
        <f t="shared" si="19"/>
        <v>2749084</v>
      </c>
      <c r="AO12" s="60">
        <f t="shared" si="19"/>
        <v>3738033</v>
      </c>
      <c r="AP12" s="60">
        <f t="shared" si="19"/>
        <v>10559535.75</v>
      </c>
      <c r="AQ12" s="60">
        <f t="shared" si="19"/>
        <v>11336157.1</v>
      </c>
      <c r="AR12" s="75">
        <f t="shared" si="19"/>
        <v>11059003.65</v>
      </c>
      <c r="AS12" s="75">
        <f t="shared" si="19"/>
        <v>9120367.0099999998</v>
      </c>
      <c r="AT12" s="79"/>
      <c r="AU12" s="78"/>
      <c r="AV12" s="78"/>
      <c r="AW12" s="78"/>
      <c r="AX12" s="78"/>
      <c r="AY12" s="80"/>
      <c r="AZ12" s="78"/>
      <c r="BA12" s="36"/>
      <c r="BB12" s="37"/>
      <c r="BC12" s="37"/>
      <c r="BD12" s="37"/>
      <c r="BE12" s="37"/>
      <c r="BF12" s="38"/>
      <c r="BG12" s="37"/>
      <c r="BH12" s="36"/>
      <c r="BI12" s="37"/>
      <c r="BJ12" s="37"/>
      <c r="BK12" s="37"/>
      <c r="BL12" s="37"/>
      <c r="BM12" s="38"/>
      <c r="BN12" s="37"/>
      <c r="BO12" s="79"/>
      <c r="BP12" s="78"/>
      <c r="BQ12" s="78"/>
      <c r="BR12" s="78"/>
      <c r="BS12" s="78"/>
      <c r="BT12" s="78"/>
      <c r="BU12" s="80"/>
    </row>
    <row r="13" spans="1:73" ht="15.75" thickBot="1" x14ac:dyDescent="0.3">
      <c r="B13" s="129" t="s">
        <v>39</v>
      </c>
      <c r="M13" s="39">
        <f t="shared" ref="M13:X13" si="20">AVERAGE(M3:M11)</f>
        <v>4900.6000000000004</v>
      </c>
      <c r="N13" s="39">
        <f t="shared" si="20"/>
        <v>3767</v>
      </c>
      <c r="O13" s="39">
        <f t="shared" si="20"/>
        <v>4085.3333333333335</v>
      </c>
      <c r="P13" s="39">
        <f t="shared" si="20"/>
        <v>3146.7142857142858</v>
      </c>
      <c r="Q13" s="39">
        <f t="shared" si="20"/>
        <v>9652.625</v>
      </c>
      <c r="R13" s="39">
        <f t="shared" si="20"/>
        <v>148.19999999999999</v>
      </c>
      <c r="S13" s="39">
        <f t="shared" si="20"/>
        <v>65.2</v>
      </c>
      <c r="T13" s="39">
        <f t="shared" si="20"/>
        <v>72.2</v>
      </c>
      <c r="U13" s="39">
        <f t="shared" si="20"/>
        <v>225.16666666666666</v>
      </c>
      <c r="V13" s="39">
        <f t="shared" si="20"/>
        <v>269.33333333333331</v>
      </c>
      <c r="W13" s="39">
        <f t="shared" si="20"/>
        <v>174.57142857142858</v>
      </c>
      <c r="X13" s="39">
        <f t="shared" si="20"/>
        <v>260</v>
      </c>
      <c r="Y13" s="41">
        <f>AVERAGE(Y4:Y12)</f>
        <v>24.270000000000003</v>
      </c>
      <c r="Z13" s="41">
        <f>AVERAGE(Z4:Z12)</f>
        <v>29.840000000000003</v>
      </c>
      <c r="AA13" s="41">
        <f>AVERAGE(AA4:AA12)</f>
        <v>39.973750000000003</v>
      </c>
      <c r="AB13" s="41">
        <f>AVERAGE(AB4:AB12)</f>
        <v>40.27375</v>
      </c>
      <c r="AC13" s="41">
        <f>AVERAGE(AC3:AC12)</f>
        <v>39.694444444444443</v>
      </c>
      <c r="AD13" s="41">
        <f>AVERAGE(AD4:AD12)</f>
        <v>42.253749999999997</v>
      </c>
      <c r="AE13" s="41">
        <f>AVERAGE(AE4:AE12)</f>
        <v>45.94</v>
      </c>
      <c r="AF13" s="39">
        <f t="shared" ref="AF13:AZ13" si="21">AVERAGE(AF3:AF11)</f>
        <v>9566238.2857142854</v>
      </c>
      <c r="AG13" s="39">
        <f t="shared" si="21"/>
        <v>9880048.5714285709</v>
      </c>
      <c r="AH13" s="39">
        <f t="shared" si="21"/>
        <v>14408493.428571429</v>
      </c>
      <c r="AI13" s="39">
        <f t="shared" si="21"/>
        <v>17113214.002222225</v>
      </c>
      <c r="AJ13" s="39">
        <f t="shared" si="21"/>
        <v>14548075.76111111</v>
      </c>
      <c r="AK13" s="39">
        <f t="shared" si="21"/>
        <v>15592557.389999999</v>
      </c>
      <c r="AL13" s="39">
        <f t="shared" si="21"/>
        <v>16355656.556666665</v>
      </c>
      <c r="AM13" s="39">
        <f t="shared" si="21"/>
        <v>312562.42857142858</v>
      </c>
      <c r="AN13" s="39">
        <f t="shared" si="21"/>
        <v>392726.28571428574</v>
      </c>
      <c r="AO13" s="39">
        <f t="shared" si="21"/>
        <v>534004.71428571432</v>
      </c>
      <c r="AP13" s="39">
        <f t="shared" si="21"/>
        <v>1173281.75</v>
      </c>
      <c r="AQ13" s="39">
        <f t="shared" si="21"/>
        <v>1259573.0111111111</v>
      </c>
      <c r="AR13" s="39">
        <f t="shared" si="21"/>
        <v>1228778.1833333333</v>
      </c>
      <c r="AS13" s="39">
        <f t="shared" si="21"/>
        <v>1013374.1122222221</v>
      </c>
      <c r="AT13" s="25">
        <f t="shared" si="21"/>
        <v>5.5935337340066719E-2</v>
      </c>
      <c r="AU13" s="25">
        <f t="shared" si="21"/>
        <v>4.9028510286530436E-2</v>
      </c>
      <c r="AV13" s="25">
        <f t="shared" si="21"/>
        <v>7.6071588322583872E-2</v>
      </c>
      <c r="AW13" s="25">
        <f t="shared" si="21"/>
        <v>0.12339209197229491</v>
      </c>
      <c r="AX13" s="25">
        <f t="shared" si="21"/>
        <v>0.12596703235248513</v>
      </c>
      <c r="AY13" s="25">
        <f t="shared" si="21"/>
        <v>0.10300630104734192</v>
      </c>
      <c r="AZ13" s="25">
        <f t="shared" si="21"/>
        <v>8.6833771633294587E-2</v>
      </c>
      <c r="BB13" s="24">
        <f>AVERAGE(BB3:BB11)</f>
        <v>-0.69068270535362841</v>
      </c>
      <c r="BC13" s="24">
        <f t="shared" ref="BC13:BG13" si="22">AVERAGE(BC3:BC11)</f>
        <v>2.0136250982517163</v>
      </c>
      <c r="BD13" s="24">
        <f t="shared" si="22"/>
        <v>6.5104334184961816</v>
      </c>
      <c r="BE13" s="24">
        <f t="shared" si="22"/>
        <v>7.1238480808284708</v>
      </c>
      <c r="BF13" s="24">
        <f t="shared" si="22"/>
        <v>5.5193519222138496</v>
      </c>
      <c r="BG13" s="24">
        <f t="shared" si="22"/>
        <v>4.7195120431374074</v>
      </c>
      <c r="BI13" s="24">
        <f>AVERAGE(BI3:BI11)</f>
        <v>-0.60434736718442483</v>
      </c>
      <c r="BJ13" s="24">
        <f>AVERAGE(BJ3:BJ11)</f>
        <v>2.3662693281546763</v>
      </c>
      <c r="BK13" s="24">
        <f t="shared" ref="BK13:BN13" si="23">AVERAGE(BK3:BK11)</f>
        <v>5.7171248030073585</v>
      </c>
      <c r="BL13" s="24">
        <f t="shared" si="23"/>
        <v>0.5093394145501603</v>
      </c>
      <c r="BM13" s="24">
        <f t="shared" si="23"/>
        <v>-2.2960731305143214</v>
      </c>
      <c r="BN13" s="24">
        <f t="shared" si="23"/>
        <v>-1.6172529414047341</v>
      </c>
      <c r="BO13" s="40">
        <f t="shared" ref="BO13:BU13" si="24">AVERAGE(BO3:BO11)</f>
        <v>9.9719744046336233E-3</v>
      </c>
      <c r="BP13" s="25">
        <f t="shared" si="24"/>
        <v>8.4534242927192402E-2</v>
      </c>
      <c r="BQ13" s="25">
        <f t="shared" si="24"/>
        <v>7.744228393573567E-2</v>
      </c>
      <c r="BR13" s="25">
        <f t="shared" si="24"/>
        <v>7.6205857101529453E-2</v>
      </c>
      <c r="BS13" s="25">
        <f t="shared" si="24"/>
        <v>0.11925397117448651</v>
      </c>
      <c r="BT13" s="25">
        <f t="shared" si="24"/>
        <v>6.7268373596695921E-2</v>
      </c>
      <c r="BU13" s="25">
        <f t="shared" si="24"/>
        <v>-0.23817770418428319</v>
      </c>
    </row>
    <row r="14" spans="1:73" ht="18" x14ac:dyDescent="0.25">
      <c r="B14" s="11"/>
    </row>
    <row r="15" spans="1:73" x14ac:dyDescent="0.25">
      <c r="W15" s="103"/>
      <c r="X15" s="103"/>
      <c r="AE15" s="103"/>
      <c r="AS15" s="103"/>
    </row>
    <row r="16" spans="1:73" x14ac:dyDescent="0.25">
      <c r="W16" s="103"/>
      <c r="AD16" s="103"/>
      <c r="AY16" s="106"/>
    </row>
    <row r="17" spans="6:71" x14ac:dyDescent="0.25">
      <c r="W17" s="103"/>
      <c r="AY17" s="106"/>
      <c r="BO17" s="114"/>
      <c r="BP17" s="114"/>
      <c r="BQ17" s="114"/>
      <c r="BR17" s="114"/>
      <c r="BS17" s="114"/>
    </row>
    <row r="18" spans="6:71" x14ac:dyDescent="0.25">
      <c r="F18" s="115"/>
      <c r="G18" s="115"/>
      <c r="H18" s="115"/>
      <c r="I18" s="115"/>
      <c r="J18" s="115"/>
      <c r="K18" s="115"/>
      <c r="L18" s="108"/>
      <c r="W18" s="103"/>
      <c r="AF18" s="126"/>
      <c r="AG18" s="126"/>
      <c r="AH18" s="127"/>
      <c r="AI18" s="127"/>
      <c r="AJ18" s="127"/>
      <c r="AK18" s="109"/>
      <c r="AL18" s="109"/>
      <c r="AR18" s="103"/>
      <c r="AU18" s="107"/>
      <c r="AY18" s="106"/>
    </row>
    <row r="19" spans="6:71" x14ac:dyDescent="0.25">
      <c r="F19" s="108"/>
      <c r="G19" s="108"/>
      <c r="H19" s="108"/>
      <c r="I19" s="108"/>
      <c r="J19" s="108"/>
      <c r="K19" s="108"/>
      <c r="L19" s="108"/>
      <c r="W19" s="103"/>
      <c r="AR19" s="103"/>
      <c r="AU19" s="107"/>
      <c r="AY19" s="106"/>
    </row>
    <row r="20" spans="6:71" x14ac:dyDescent="0.25">
      <c r="F20" s="114"/>
      <c r="G20" s="114"/>
      <c r="H20" s="114"/>
      <c r="I20" s="114"/>
      <c r="J20" s="114"/>
      <c r="K20" s="114"/>
      <c r="L20" s="114"/>
      <c r="W20" s="103"/>
      <c r="AR20" s="103"/>
      <c r="AU20" s="107"/>
      <c r="AY20" s="106"/>
    </row>
    <row r="21" spans="6:71" x14ac:dyDescent="0.25">
      <c r="F21" s="111"/>
      <c r="G21" s="111"/>
      <c r="H21" s="111"/>
      <c r="I21" s="111"/>
      <c r="J21" s="111"/>
      <c r="K21" s="111"/>
      <c r="L21" s="108"/>
      <c r="W21" s="103"/>
      <c r="Y21" s="108"/>
      <c r="Z21" s="108"/>
      <c r="AA21" s="108"/>
      <c r="AB21" s="108"/>
      <c r="AC21" s="108"/>
      <c r="AD21" s="108"/>
      <c r="AE21" s="108"/>
      <c r="AR21" s="103"/>
      <c r="AT21" s="109"/>
      <c r="AU21" s="109"/>
      <c r="AV21" s="109"/>
      <c r="AW21" s="109"/>
      <c r="AX21" s="109"/>
      <c r="AY21" s="109"/>
      <c r="AZ21" s="109"/>
    </row>
    <row r="22" spans="6:71" x14ac:dyDescent="0.25">
      <c r="F22" s="108"/>
      <c r="G22" s="108"/>
      <c r="H22" s="108"/>
      <c r="I22" s="108"/>
      <c r="J22" s="108"/>
      <c r="K22" s="108"/>
      <c r="L22" s="108"/>
      <c r="W22" s="103"/>
      <c r="Y22" s="116"/>
      <c r="Z22" s="116"/>
      <c r="AA22" s="116"/>
      <c r="AB22" s="116"/>
      <c r="AC22" s="116"/>
      <c r="AD22" s="116"/>
      <c r="AE22" s="116"/>
      <c r="AR22" s="103"/>
      <c r="AT22" s="108"/>
      <c r="AU22" s="112"/>
      <c r="AV22" s="108"/>
      <c r="AW22" s="108"/>
      <c r="AX22" s="108"/>
      <c r="AY22" s="110"/>
      <c r="AZ22" s="108"/>
    </row>
    <row r="23" spans="6:71" x14ac:dyDescent="0.25">
      <c r="F23" s="114"/>
      <c r="G23" s="114"/>
      <c r="H23" s="114"/>
      <c r="I23" s="114"/>
      <c r="J23" s="114"/>
      <c r="K23" s="114"/>
      <c r="L23" s="108"/>
      <c r="W23" s="103"/>
      <c r="AR23" s="103"/>
      <c r="AT23" s="108"/>
      <c r="AU23" s="112"/>
      <c r="AV23" s="111"/>
      <c r="AW23" s="108"/>
      <c r="AX23" s="108"/>
      <c r="AY23" s="110"/>
      <c r="AZ23" s="108"/>
    </row>
    <row r="24" spans="6:71" x14ac:dyDescent="0.25">
      <c r="W24" s="103"/>
      <c r="AR24" s="103"/>
      <c r="AT24" s="113"/>
      <c r="AU24" s="113"/>
      <c r="AV24" s="113"/>
      <c r="AW24" s="110"/>
      <c r="AX24" s="113"/>
      <c r="AY24" s="113"/>
      <c r="AZ24" s="108"/>
    </row>
    <row r="25" spans="6:71" x14ac:dyDescent="0.25">
      <c r="AR25" s="103"/>
      <c r="AT25" s="108"/>
      <c r="AU25" s="112"/>
      <c r="AV25" s="111"/>
      <c r="AW25" s="108"/>
      <c r="AX25" s="108"/>
      <c r="AY25" s="108"/>
      <c r="AZ25" s="108"/>
    </row>
    <row r="26" spans="6:71" x14ac:dyDescent="0.25">
      <c r="AR26" s="103"/>
      <c r="AT26" s="113"/>
      <c r="AU26" s="113"/>
      <c r="AV26" s="113"/>
      <c r="AW26" s="113"/>
      <c r="AX26" s="113"/>
      <c r="AY26" s="113"/>
      <c r="AZ26" s="108"/>
    </row>
    <row r="27" spans="6:71" x14ac:dyDescent="0.25">
      <c r="AR27" s="103"/>
      <c r="AT27" s="108"/>
      <c r="AU27" s="108"/>
      <c r="AV27" s="111"/>
      <c r="AW27" s="108"/>
      <c r="AX27" s="108"/>
      <c r="AY27" s="108"/>
      <c r="AZ27" s="108"/>
    </row>
    <row r="28" spans="6:71" x14ac:dyDescent="0.25">
      <c r="AT28" s="113"/>
      <c r="AU28" s="113"/>
      <c r="AV28" s="113"/>
      <c r="AW28" s="113"/>
      <c r="AX28" s="113"/>
      <c r="AY28" s="113"/>
      <c r="AZ28" s="108"/>
    </row>
    <row r="29" spans="6:71" x14ac:dyDescent="0.25">
      <c r="AT29" s="108"/>
      <c r="AU29" s="108"/>
      <c r="AV29" s="111"/>
      <c r="AW29" s="108"/>
      <c r="AX29" s="108"/>
      <c r="AY29" s="108"/>
      <c r="AZ29" s="108"/>
    </row>
    <row r="30" spans="6:71" x14ac:dyDescent="0.25">
      <c r="AT30" s="113"/>
      <c r="AU30" s="113"/>
      <c r="AV30" s="113"/>
      <c r="AW30" s="113"/>
      <c r="AX30" s="113"/>
      <c r="AY30" s="113"/>
      <c r="AZ30" s="108"/>
    </row>
    <row r="31" spans="6:71" x14ac:dyDescent="0.25">
      <c r="AV31" s="105"/>
    </row>
  </sheetData>
  <mergeCells count="14">
    <mergeCell ref="A1:B1"/>
    <mergeCell ref="BT1:BT2"/>
    <mergeCell ref="BU1:BU2"/>
    <mergeCell ref="C1:G1"/>
    <mergeCell ref="H1:L1"/>
    <mergeCell ref="AT1:AZ1"/>
    <mergeCell ref="BA1:BG1"/>
    <mergeCell ref="BH1:BN1"/>
    <mergeCell ref="BO1:BS1"/>
    <mergeCell ref="M1:Q1"/>
    <mergeCell ref="R1:X1"/>
    <mergeCell ref="Y1:AE1"/>
    <mergeCell ref="AF1:AL1"/>
    <mergeCell ref="AM1:AS1"/>
  </mergeCells>
  <pageMargins left="0.23622047244094491" right="0.23622047244094491" top="0.74803149606299213" bottom="0.74803149606299213" header="0.31496062992125984" footer="0.31496062992125984"/>
  <pageSetup paperSize="8" scale="51" pageOrder="overThenDown" orientation="landscape" r:id="rId1"/>
  <colBreaks count="1" manualBreakCount="1">
    <brk id="47" max="227" man="1"/>
  </colBreaks>
  <ignoredErrors>
    <ignoredError sqref="AR12" formula="1"/>
    <ignoredError sqref="Y13:AB13 A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PILSĒTAS</vt:lpstr>
      <vt:lpstr>PILSĒTAS!Print_Area</vt:lpstr>
      <vt:lpstr>PILSĒTAS!Print_Titles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Dati par siltumapgādi lielajās pilsētās</dc:title>
  <dc:subject>pielikums</dc:subject>
  <dc:creator>Dace Seile</dc:creator>
  <dc:description>67013030, dace.seile@em.gov.lv</dc:description>
  <cp:lastModifiedBy>Dace Seile</cp:lastModifiedBy>
  <cp:lastPrinted>2012-10-30T11:37:58Z</cp:lastPrinted>
  <dcterms:created xsi:type="dcterms:W3CDTF">2010-09-28T08:11:11Z</dcterms:created>
  <dcterms:modified xsi:type="dcterms:W3CDTF">2012-10-30T11:39:01Z</dcterms:modified>
</cp:coreProperties>
</file>